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5075" windowHeight="9810" activeTab="0"/>
  </bookViews>
  <sheets>
    <sheet name="Party Information" sheetId="1" r:id="rId1"/>
    <sheet name="Combat" sheetId="2" r:id="rId2"/>
    <sheet name="NonCombat" sheetId="3" r:id="rId3"/>
    <sheet name="Config" sheetId="4" r:id="rId4"/>
  </sheets>
  <definedNames/>
  <calcPr fullCalcOnLoad="1"/>
</workbook>
</file>

<file path=xl/comments2.xml><?xml version="1.0" encoding="utf-8"?>
<comments xmlns="http://schemas.openxmlformats.org/spreadsheetml/2006/main">
  <authors>
    <author>Mac</author>
  </authors>
  <commentList>
    <comment ref="F4" authorId="0">
      <text>
        <r>
          <rPr>
            <b/>
            <sz val="8"/>
            <rFont val="Tahoma"/>
            <family val="0"/>
          </rPr>
          <t>Napiš číslo:
0: podílel se na boji, nezabil protivníka
1: podílel se na boji, zabil jednoho protivníka
2, 3, 4... viz (1)</t>
        </r>
      </text>
    </comment>
    <comment ref="E3" authorId="0">
      <text>
        <r>
          <rPr>
            <b/>
            <sz val="8"/>
            <rFont val="Tahoma"/>
            <family val="0"/>
          </rPr>
          <t>Celkem XP za boj s protivníkem</t>
        </r>
      </text>
    </comment>
    <comment ref="D3" authorId="0">
      <text>
        <r>
          <rPr>
            <b/>
            <sz val="8"/>
            <rFont val="Tahoma"/>
            <family val="0"/>
          </rPr>
          <t>Počet protivníků v boji</t>
        </r>
      </text>
    </comment>
    <comment ref="C3" authorId="0">
      <text>
        <r>
          <rPr>
            <b/>
            <sz val="8"/>
            <rFont val="Tahoma"/>
            <family val="0"/>
          </rPr>
          <t>Challenge Rating jednoho protivníka</t>
        </r>
      </text>
    </comment>
    <comment ref="E15" authorId="0">
      <text>
        <r>
          <rPr>
            <b/>
            <sz val="8"/>
            <rFont val="Tahoma"/>
            <family val="0"/>
          </rPr>
          <t>XP pro postavu za všechny boje</t>
        </r>
      </text>
    </comment>
    <comment ref="G4" authorId="0">
      <text>
        <r>
          <rPr>
            <b/>
            <sz val="8"/>
            <rFont val="Tahoma"/>
            <family val="0"/>
          </rPr>
          <t>XP za boj pro tuto postavu</t>
        </r>
      </text>
    </comment>
  </commentList>
</comments>
</file>

<file path=xl/sharedStrings.xml><?xml version="1.0" encoding="utf-8"?>
<sst xmlns="http://schemas.openxmlformats.org/spreadsheetml/2006/main" count="130" uniqueCount="84">
  <si>
    <t>Character Name</t>
  </si>
  <si>
    <t>Race</t>
  </si>
  <si>
    <t>Class</t>
  </si>
  <si>
    <t>ECL</t>
  </si>
  <si>
    <t>Player</t>
  </si>
  <si>
    <t>Feadu</t>
  </si>
  <si>
    <t>Elf</t>
  </si>
  <si>
    <t>Clr</t>
  </si>
  <si>
    <t>Jiron</t>
  </si>
  <si>
    <t>Bazi</t>
  </si>
  <si>
    <t>Party Information</t>
  </si>
  <si>
    <t>% of XP per level penalty</t>
  </si>
  <si>
    <t>Opponent</t>
  </si>
  <si>
    <t>CR</t>
  </si>
  <si>
    <t>#</t>
  </si>
  <si>
    <t>XP total</t>
  </si>
  <si>
    <t>Total</t>
  </si>
  <si>
    <t># of partic</t>
  </si>
  <si>
    <t>XP per CR level</t>
  </si>
  <si>
    <t>CR level step</t>
  </si>
  <si>
    <t>monster count XP</t>
  </si>
  <si>
    <t>killed monster XP per CR</t>
  </si>
  <si>
    <t>Combat XP</t>
  </si>
  <si>
    <t>Non-Combat XP</t>
  </si>
  <si>
    <t>Type</t>
  </si>
  <si>
    <t>Action</t>
  </si>
  <si>
    <t>XP</t>
  </si>
  <si>
    <t>Skill</t>
  </si>
  <si>
    <t>Listen/Spot/Search</t>
  </si>
  <si>
    <t>Disarm trap/Open Lock</t>
  </si>
  <si>
    <t>Heal</t>
  </si>
  <si>
    <t>Spell</t>
  </si>
  <si>
    <t>Rage</t>
  </si>
  <si>
    <t>Move Silently/Hide</t>
  </si>
  <si>
    <t>Cast Spell 0lvl</t>
  </si>
  <si>
    <t>Cast Spell 1lvl</t>
  </si>
  <si>
    <t>Cast Spell 2lvl</t>
  </si>
  <si>
    <t>Cast Spell 3lvl</t>
  </si>
  <si>
    <t>Cast Spell 4lvl</t>
  </si>
  <si>
    <t>Cast spell 5lvl</t>
  </si>
  <si>
    <t>Sebranka</t>
  </si>
  <si>
    <t>Total XP award</t>
  </si>
  <si>
    <t>Kolik XP dat za kazdy bod CR protivnika?</t>
  </si>
  <si>
    <t>Za kazdy dalsi CR bod se XP za protivnika zvysuji. O kolik?</t>
  </si>
  <si>
    <t>Kdyz je boj s vice protivniky stejneho CR, neprideluji se XP linearne. Za kazdeho dalsiho protivnika se prideli kolik?</t>
  </si>
  <si>
    <t>Viz "CR level step", plati pro vice protivniku stejneho CR</t>
  </si>
  <si>
    <t>Modify XP by</t>
  </si>
  <si>
    <t>Za protivnika s vyssim CR nez postava se XP nasobi timto indexem (za kazdy bod rozdilu CR), za protivnika s nizsim CR se timto indexem deli</t>
  </si>
  <si>
    <t>Wizard</t>
  </si>
  <si>
    <t>Sorcerer, Bard, Cleric</t>
  </si>
  <si>
    <t>Paladin Ranger</t>
  </si>
  <si>
    <t>Feats</t>
  </si>
  <si>
    <t>appropriate</t>
  </si>
  <si>
    <t>Cl.Feature</t>
  </si>
  <si>
    <t>Lay on Hands etc.</t>
  </si>
  <si>
    <t>Gray Wolf</t>
  </si>
  <si>
    <t>Fibrizo</t>
  </si>
  <si>
    <t>RP</t>
  </si>
  <si>
    <t>Role Play</t>
  </si>
  <si>
    <t>Clever Idea</t>
  </si>
  <si>
    <t>Party´s Action</t>
  </si>
  <si>
    <t>Corlan</t>
  </si>
  <si>
    <t>Dan "Dodo"</t>
  </si>
  <si>
    <t>Rog/Wiz/Ftr</t>
  </si>
  <si>
    <t>Lina Inverse</t>
  </si>
  <si>
    <t>Celestial</t>
  </si>
  <si>
    <t>Mnk/Sor</t>
  </si>
  <si>
    <t>Escallen</t>
  </si>
  <si>
    <t>Human</t>
  </si>
  <si>
    <t>Rog</t>
  </si>
  <si>
    <t>Merendil</t>
  </si>
  <si>
    <t>Domgudyr</t>
  </si>
  <si>
    <t>Dwarf</t>
  </si>
  <si>
    <t>Pld</t>
  </si>
  <si>
    <t>Galton</t>
  </si>
  <si>
    <t>Beltane</t>
  </si>
  <si>
    <t>Dinin Archia</t>
  </si>
  <si>
    <t>Waerwa Archia</t>
  </si>
  <si>
    <t xml:space="preserve">Cleric of House  Archia </t>
  </si>
  <si>
    <t>Warriors of Archia</t>
  </si>
  <si>
    <t>Minotaur Slaves</t>
  </si>
  <si>
    <t>Argunthar Skullcrasher</t>
  </si>
  <si>
    <t>Lion</t>
  </si>
  <si>
    <t>LRRP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</si>
</sst>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"/>
      <family val="0"/>
    </font>
    <font>
      <sz val="8"/>
      <name val="Arial"/>
      <family val="0"/>
    </font>
    <font>
      <sz val="10"/>
      <color indexed="43"/>
      <name val="Arial"/>
      <family val="0"/>
    </font>
    <font>
      <b/>
      <sz val="10"/>
      <color indexed="43"/>
      <name val="Arial"/>
      <family val="2"/>
    </font>
    <font>
      <sz val="16"/>
      <name val="Verdana"/>
      <family val="2"/>
    </font>
    <font>
      <b/>
      <sz val="10"/>
      <name val="Arial"/>
      <family val="2"/>
    </font>
    <font>
      <b/>
      <sz val="8"/>
      <name val="Tahoma"/>
      <family val="0"/>
    </font>
    <font>
      <sz val="12"/>
      <color indexed="43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2" fillId="2" borderId="1" xfId="0" applyFont="1" applyFill="1" applyBorder="1" applyAlignment="1">
      <alignment/>
    </xf>
    <xf numFmtId="0" fontId="5" fillId="0" borderId="4" xfId="0" applyFont="1" applyBorder="1" applyAlignment="1">
      <alignment/>
    </xf>
    <xf numFmtId="0" fontId="0" fillId="3" borderId="4" xfId="0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3" fontId="0" fillId="3" borderId="3" xfId="0" applyNumberFormat="1" applyFill="1" applyBorder="1" applyAlignment="1">
      <alignment/>
    </xf>
    <xf numFmtId="0" fontId="2" fillId="2" borderId="6" xfId="0" applyFont="1" applyFill="1" applyBorder="1" applyAlignment="1">
      <alignment/>
    </xf>
    <xf numFmtId="1" fontId="0" fillId="0" borderId="3" xfId="0" applyNumberFormat="1" applyBorder="1" applyAlignment="1">
      <alignment/>
    </xf>
    <xf numFmtId="1" fontId="2" fillId="2" borderId="6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1" fontId="0" fillId="3" borderId="3" xfId="0" applyNumberFormat="1" applyFill="1" applyBorder="1" applyAlignment="1">
      <alignment/>
    </xf>
    <xf numFmtId="0" fontId="3" fillId="2" borderId="7" xfId="0" applyFont="1" applyFill="1" applyBorder="1" applyAlignment="1">
      <alignment/>
    </xf>
    <xf numFmtId="3" fontId="3" fillId="4" borderId="3" xfId="0" applyNumberFormat="1" applyFont="1" applyFill="1" applyBorder="1" applyAlignment="1">
      <alignment/>
    </xf>
    <xf numFmtId="0" fontId="7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8" fillId="0" borderId="3" xfId="0" applyFont="1" applyBorder="1" applyAlignment="1">
      <alignment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6"/>
  <sheetViews>
    <sheetView showGridLines="0" tabSelected="1" workbookViewId="0" topLeftCell="A1">
      <selection activeCell="M21" sqref="M20:M21"/>
    </sheetView>
  </sheetViews>
  <sheetFormatPr defaultColWidth="9.140625" defaultRowHeight="12.75"/>
  <cols>
    <col min="2" max="2" width="4.28125" style="0" customWidth="1"/>
    <col min="3" max="3" width="25.7109375" style="0" customWidth="1"/>
    <col min="6" max="6" width="4.421875" style="0" customWidth="1"/>
    <col min="7" max="7" width="18.28125" style="0" customWidth="1"/>
    <col min="8" max="8" width="2.8515625" style="0" customWidth="1"/>
    <col min="9" max="9" width="12.8515625" style="0" customWidth="1"/>
    <col min="10" max="10" width="15.7109375" style="0" customWidth="1"/>
    <col min="11" max="11" width="18.57421875" style="0" customWidth="1"/>
  </cols>
  <sheetData>
    <row r="2" spans="3:7" ht="26.25" customHeight="1">
      <c r="C2" s="21" t="s">
        <v>10</v>
      </c>
      <c r="D2" s="22"/>
      <c r="E2" s="22"/>
      <c r="F2" s="22"/>
      <c r="G2" s="20" t="s">
        <v>40</v>
      </c>
    </row>
    <row r="3" ht="13.5" customHeight="1"/>
    <row r="4" spans="3:11" ht="12.75"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I4" s="18" t="s">
        <v>22</v>
      </c>
      <c r="J4" s="18" t="s">
        <v>23</v>
      </c>
      <c r="K4" s="18" t="s">
        <v>41</v>
      </c>
    </row>
    <row r="5" spans="2:11" ht="15" customHeight="1">
      <c r="B5" s="7">
        <v>1</v>
      </c>
      <c r="C5" s="8" t="s">
        <v>55</v>
      </c>
      <c r="D5" s="6" t="s">
        <v>6</v>
      </c>
      <c r="E5" s="6" t="s">
        <v>7</v>
      </c>
      <c r="F5" s="6">
        <v>8</v>
      </c>
      <c r="G5" s="5" t="s">
        <v>56</v>
      </c>
      <c r="I5" s="12">
        <f>Combat!F15</f>
        <v>4169.414735063362</v>
      </c>
      <c r="J5" s="12">
        <f>NonCombat!F45</f>
        <v>1000</v>
      </c>
      <c r="K5" s="19">
        <f>SUM(I5:J5)*K16</f>
        <v>5169.414735063362</v>
      </c>
    </row>
    <row r="6" spans="2:11" ht="15" customHeight="1">
      <c r="B6" s="7">
        <v>2</v>
      </c>
      <c r="C6" s="8" t="s">
        <v>5</v>
      </c>
      <c r="D6" s="6" t="s">
        <v>6</v>
      </c>
      <c r="E6" s="6" t="s">
        <v>7</v>
      </c>
      <c r="F6" s="6">
        <v>8</v>
      </c>
      <c r="G6" s="5" t="s">
        <v>8</v>
      </c>
      <c r="I6" s="12">
        <f>Combat!H15</f>
        <v>5089.414735063362</v>
      </c>
      <c r="J6" s="12">
        <f>NonCombat!H45</f>
        <v>900</v>
      </c>
      <c r="K6" s="19">
        <f>SUM(I6:J6)*K16</f>
        <v>5989.414735063362</v>
      </c>
    </row>
    <row r="7" spans="2:11" ht="15" customHeight="1">
      <c r="B7" s="7">
        <v>3</v>
      </c>
      <c r="C7" s="8" t="s">
        <v>64</v>
      </c>
      <c r="D7" s="6" t="s">
        <v>65</v>
      </c>
      <c r="E7" s="6" t="s">
        <v>66</v>
      </c>
      <c r="F7" s="6">
        <v>8</v>
      </c>
      <c r="G7" s="5" t="s">
        <v>9</v>
      </c>
      <c r="I7" s="12">
        <f>Combat!J15</f>
        <v>4169.414735063362</v>
      </c>
      <c r="J7" s="12">
        <f>NonCombat!J45</f>
        <v>900</v>
      </c>
      <c r="K7" s="19">
        <f>SUM(I7:J7)*K16</f>
        <v>5069.414735063362</v>
      </c>
    </row>
    <row r="8" spans="2:11" ht="15" customHeight="1">
      <c r="B8" s="7">
        <v>4</v>
      </c>
      <c r="C8" s="8" t="s">
        <v>61</v>
      </c>
      <c r="D8" s="6" t="s">
        <v>6</v>
      </c>
      <c r="E8" s="6" t="s">
        <v>63</v>
      </c>
      <c r="F8" s="6">
        <v>6</v>
      </c>
      <c r="G8" s="5" t="s">
        <v>62</v>
      </c>
      <c r="I8" s="12">
        <f>Combat!L15</f>
        <v>5424.991829426669</v>
      </c>
      <c r="J8" s="12">
        <f>NonCombat!L45</f>
        <v>100</v>
      </c>
      <c r="K8" s="19">
        <f>SUM(I8:J8)*K16</f>
        <v>5524.991829426669</v>
      </c>
    </row>
    <row r="9" spans="2:11" ht="15" customHeight="1">
      <c r="B9" s="7">
        <v>5</v>
      </c>
      <c r="C9" s="8" t="s">
        <v>67</v>
      </c>
      <c r="D9" s="6" t="s">
        <v>68</v>
      </c>
      <c r="E9" s="6" t="s">
        <v>69</v>
      </c>
      <c r="F9" s="6">
        <v>5</v>
      </c>
      <c r="G9" s="5" t="s">
        <v>70</v>
      </c>
      <c r="I9" s="12">
        <f>Combat!N15</f>
        <v>5549.491012369336</v>
      </c>
      <c r="J9" s="12">
        <f>NonCombat!N45</f>
        <v>1000</v>
      </c>
      <c r="K9" s="19">
        <f>SUM(I9:J9)*K16</f>
        <v>6549.491012369336</v>
      </c>
    </row>
    <row r="10" spans="2:11" ht="15" customHeight="1">
      <c r="B10" s="7">
        <v>6</v>
      </c>
      <c r="C10" s="8" t="s">
        <v>71</v>
      </c>
      <c r="D10" s="6" t="s">
        <v>72</v>
      </c>
      <c r="E10" s="6" t="s">
        <v>73</v>
      </c>
      <c r="F10" s="6">
        <v>5</v>
      </c>
      <c r="G10" s="5" t="s">
        <v>74</v>
      </c>
      <c r="I10" s="12">
        <f>Combat!P15</f>
        <v>5549.491012369336</v>
      </c>
      <c r="J10" s="12">
        <f>NonCombat!P45</f>
        <v>1000</v>
      </c>
      <c r="K10" s="19">
        <f>SUM(I10:J10)*K16</f>
        <v>6549.491012369336</v>
      </c>
    </row>
    <row r="11" spans="2:11" ht="15" customHeight="1">
      <c r="B11" s="7">
        <v>7</v>
      </c>
      <c r="C11" s="8"/>
      <c r="D11" s="6"/>
      <c r="E11" s="6"/>
      <c r="F11" s="6"/>
      <c r="G11" s="5"/>
      <c r="I11" s="12">
        <f>Combat!R15</f>
        <v>0</v>
      </c>
      <c r="J11" s="12">
        <f>NonCombat!R45</f>
        <v>0</v>
      </c>
      <c r="K11" s="19">
        <f>SUM(I11:J11)*K16</f>
        <v>0</v>
      </c>
    </row>
    <row r="12" spans="2:11" ht="15" customHeight="1">
      <c r="B12" s="7">
        <v>8</v>
      </c>
      <c r="C12" s="8"/>
      <c r="D12" s="6"/>
      <c r="E12" s="6"/>
      <c r="F12" s="6"/>
      <c r="G12" s="5"/>
      <c r="I12" s="12">
        <f>Combat!T15</f>
        <v>0</v>
      </c>
      <c r="J12" s="12">
        <f>NonCombat!T45</f>
        <v>0</v>
      </c>
      <c r="K12" s="19">
        <f>SUM(I12:J12)*K16</f>
        <v>0</v>
      </c>
    </row>
    <row r="13" spans="2:11" ht="15" customHeight="1">
      <c r="B13" s="7">
        <v>9</v>
      </c>
      <c r="C13" s="8"/>
      <c r="D13" s="6"/>
      <c r="E13" s="6"/>
      <c r="F13" s="6"/>
      <c r="G13" s="5"/>
      <c r="I13" s="12">
        <f>Combat!V15</f>
        <v>0</v>
      </c>
      <c r="J13" s="12">
        <f>NonCombat!V45</f>
        <v>0</v>
      </c>
      <c r="K13" s="19">
        <f>SUM(I13:J13)*K16</f>
        <v>0</v>
      </c>
    </row>
    <row r="14" spans="2:11" ht="15" customHeight="1">
      <c r="B14" s="7">
        <v>10</v>
      </c>
      <c r="C14" s="8"/>
      <c r="D14" s="6"/>
      <c r="E14" s="6"/>
      <c r="F14" s="6"/>
      <c r="G14" s="5"/>
      <c r="I14" s="12">
        <f>Combat!X15</f>
        <v>0</v>
      </c>
      <c r="J14" s="12">
        <f>NonCombat!X45</f>
        <v>0</v>
      </c>
      <c r="K14" s="19">
        <f>SUM(I14:J14)*K16</f>
        <v>0</v>
      </c>
    </row>
    <row r="16" spans="10:11" ht="12.75">
      <c r="J16" s="1" t="s">
        <v>46</v>
      </c>
      <c r="K16" s="5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15"/>
  <sheetViews>
    <sheetView showGridLines="0" workbookViewId="0" topLeftCell="A1">
      <pane xSplit="5" topLeftCell="F1" activePane="topRight" state="frozen"/>
      <selection pane="topLeft" activeCell="A1" sqref="A1"/>
      <selection pane="topRight" activeCell="P21" sqref="P21"/>
    </sheetView>
  </sheetViews>
  <sheetFormatPr defaultColWidth="9.140625" defaultRowHeight="12.75"/>
  <cols>
    <col min="1" max="1" width="1.421875" style="0" customWidth="1"/>
    <col min="2" max="2" width="20.7109375" style="0" customWidth="1"/>
    <col min="3" max="4" width="3.57421875" style="0" customWidth="1"/>
    <col min="5" max="6" width="8.57421875" style="0" customWidth="1"/>
    <col min="7" max="7" width="5.7109375" style="0" customWidth="1"/>
    <col min="8" max="8" width="8.57421875" style="0" customWidth="1"/>
    <col min="9" max="9" width="5.7109375" style="0" customWidth="1"/>
    <col min="10" max="10" width="8.57421875" style="0" customWidth="1"/>
    <col min="11" max="11" width="7.140625" style="0" customWidth="1"/>
    <col min="12" max="12" width="8.57421875" style="0" customWidth="1"/>
    <col min="13" max="13" width="7.140625" style="0" customWidth="1"/>
    <col min="14" max="14" width="8.57421875" style="0" customWidth="1"/>
    <col min="15" max="15" width="7.140625" style="0" customWidth="1"/>
    <col min="16" max="16" width="8.57421875" style="0" customWidth="1"/>
    <col min="17" max="17" width="7.140625" style="0" customWidth="1"/>
    <col min="18" max="18" width="8.57421875" style="0" customWidth="1"/>
    <col min="19" max="19" width="7.140625" style="0" customWidth="1"/>
    <col min="20" max="20" width="8.57421875" style="0" customWidth="1"/>
    <col min="21" max="21" width="7.140625" style="0" customWidth="1"/>
    <col min="22" max="22" width="8.57421875" style="0" customWidth="1"/>
    <col min="23" max="23" width="7.140625" style="0" customWidth="1"/>
    <col min="24" max="24" width="8.57421875" style="0" customWidth="1"/>
    <col min="25" max="25" width="7.140625" style="0" customWidth="1"/>
    <col min="27" max="27" width="0" style="0" hidden="1" customWidth="1"/>
  </cols>
  <sheetData>
    <row r="2" spans="6:25" ht="12.75">
      <c r="F2" s="25" t="str">
        <f>'Party Information'!C5</f>
        <v>Gray Wolf</v>
      </c>
      <c r="G2" s="26"/>
      <c r="H2" s="25" t="str">
        <f>'Party Information'!C6</f>
        <v>Feadu</v>
      </c>
      <c r="I2" s="26"/>
      <c r="J2" s="25" t="str">
        <f>'Party Information'!C7</f>
        <v>Lina Inverse</v>
      </c>
      <c r="K2" s="26"/>
      <c r="L2" s="25" t="str">
        <f>'Party Information'!C8</f>
        <v>Corlan</v>
      </c>
      <c r="M2" s="26"/>
      <c r="N2" s="25" t="str">
        <f>'Party Information'!C9</f>
        <v>Escallen</v>
      </c>
      <c r="O2" s="26"/>
      <c r="P2" s="25" t="str">
        <f>'Party Information'!C10</f>
        <v>Domgudyr</v>
      </c>
      <c r="Q2" s="26"/>
      <c r="R2" s="25">
        <f>T2</f>
        <v>0</v>
      </c>
      <c r="S2" s="26"/>
      <c r="T2" s="25">
        <v>0</v>
      </c>
      <c r="U2" s="26"/>
      <c r="V2" s="25">
        <f>'Party Information'!C13</f>
        <v>0</v>
      </c>
      <c r="W2" s="26"/>
      <c r="X2" s="25">
        <f>'Party Information'!C14</f>
        <v>0</v>
      </c>
      <c r="Y2" s="26"/>
    </row>
    <row r="3" spans="2:27" ht="12.75">
      <c r="B3" s="4" t="s">
        <v>12</v>
      </c>
      <c r="C3" s="4" t="s">
        <v>13</v>
      </c>
      <c r="D3" s="10" t="s">
        <v>14</v>
      </c>
      <c r="E3" s="11" t="s">
        <v>15</v>
      </c>
      <c r="F3" s="27" t="str">
        <f>"("&amp;'Party Information'!D5&amp;" "&amp;'Party Information'!E5&amp;'Party Information'!F5&amp;")"</f>
        <v>(Elf Clr8)</v>
      </c>
      <c r="G3" s="28"/>
      <c r="H3" s="27" t="str">
        <f>"("&amp;'Party Information'!D6&amp;" "&amp;'Party Information'!E6&amp;'Party Information'!F6&amp;")"</f>
        <v>(Elf Clr8)</v>
      </c>
      <c r="I3" s="28"/>
      <c r="J3" s="27" t="str">
        <f>"("&amp;'Party Information'!D7&amp;" "&amp;'Party Information'!E7&amp;'Party Information'!F7&amp;")"</f>
        <v>(Celestial Mnk/Sor8)</v>
      </c>
      <c r="K3" s="28"/>
      <c r="L3" s="27" t="str">
        <f>"("&amp;'Party Information'!D8&amp;" "&amp;'Party Information'!E8&amp;'Party Information'!F8&amp;")"</f>
        <v>(Elf Rog/Wiz/Ftr6)</v>
      </c>
      <c r="M3" s="28"/>
      <c r="N3" s="27" t="str">
        <f>"("&amp;'Party Information'!D9&amp;" "&amp;'Party Information'!E9&amp;'Party Information'!F9&amp;")"</f>
        <v>(Human Rog5)</v>
      </c>
      <c r="O3" s="28"/>
      <c r="P3" s="27" t="str">
        <f>"("&amp;'Party Information'!D10&amp;" "&amp;'Party Information'!E10&amp;'Party Information'!F10&amp;")"</f>
        <v>(Dwarf Pld5)</v>
      </c>
      <c r="Q3" s="28"/>
      <c r="R3" s="27" t="str">
        <f>"("&amp;'Party Information'!D11&amp;" "&amp;'Party Information'!E11&amp;'Party Information'!F11&amp;")"</f>
        <v>( )</v>
      </c>
      <c r="S3" s="28"/>
      <c r="T3" s="27" t="str">
        <f>"("&amp;'Party Information'!D12&amp;" "&amp;'Party Information'!E12&amp;'Party Information'!F12&amp;")"</f>
        <v>( )</v>
      </c>
      <c r="U3" s="28"/>
      <c r="V3" s="27" t="str">
        <f>"("&amp;'Party Information'!D13&amp;" "&amp;'Party Information'!E13&amp;'Party Information'!F13&amp;")"</f>
        <v>( )</v>
      </c>
      <c r="W3" s="28"/>
      <c r="X3" s="27" t="str">
        <f>"("&amp;'Party Information'!D14&amp;" "&amp;'Party Information'!E14&amp;'Party Information'!F14&amp;")"</f>
        <v>( )</v>
      </c>
      <c r="Y3" s="28"/>
      <c r="AA3" t="s">
        <v>17</v>
      </c>
    </row>
    <row r="4" spans="2:27" ht="12.75">
      <c r="B4" s="5" t="s">
        <v>77</v>
      </c>
      <c r="C4" s="5">
        <v>11</v>
      </c>
      <c r="D4" s="5">
        <v>1</v>
      </c>
      <c r="E4" s="12">
        <f>IF(D4&gt;1,((Config!C3*C4)+(Config!C4*C4))+(((Config!C5*C4)+((Config!C4/6)*C4))*D4),(Config!C3*C4)+(Config!C4*C4))</f>
        <v>1320</v>
      </c>
      <c r="F4" s="14">
        <v>0</v>
      </c>
      <c r="G4" s="17">
        <f>IF(ISBLANK(F4),0,((Config!C2^((D4+C4-1)-'Party Information'!F5))*(E4/AA4))+(Config!C6*(F4*C4)))</f>
        <v>292.8200000000001</v>
      </c>
      <c r="H4" s="14">
        <v>0</v>
      </c>
      <c r="I4" s="17">
        <f>IF(ISBLANK(H4),0,((Config!C2^((D4+C4-1)-'Party Information'!F6))*(E4/AA4))+(Config!C6*(H4*C4)))</f>
        <v>292.8200000000001</v>
      </c>
      <c r="J4" s="14">
        <v>0</v>
      </c>
      <c r="K4" s="17">
        <f>IF(ISBLANK(J4),0,((Config!C2^((D4+C4-1)-'Party Information'!F7))*(E4/AA4))+(Config!C6*(J4*C4)))</f>
        <v>292.8200000000001</v>
      </c>
      <c r="L4" s="14">
        <v>1</v>
      </c>
      <c r="M4" s="17">
        <f>IF(ISBLANK(L4),0,((Config!C2^((D4+C4-1)-'Party Information'!F8))*(E4/AA4))+(Config!C6*(L4*C4)))</f>
        <v>574.3122000000001</v>
      </c>
      <c r="N4" s="14">
        <v>0</v>
      </c>
      <c r="O4" s="17">
        <f>IF(ISBLANK(N4),0,((Config!C2^((D4+C4-1)-'Party Information'!F9))*(E4/AA4))+(Config!C6*(N4*C4)))</f>
        <v>389.7434200000002</v>
      </c>
      <c r="P4" s="14">
        <v>0</v>
      </c>
      <c r="Q4" s="17">
        <f>IF(ISBLANK(P4),0,((Config!C2^((D4+C4-1)-'Party Information'!F10))*(E4/AA4))+(Config!C6*(P4*C4)))</f>
        <v>389.7434200000002</v>
      </c>
      <c r="R4" s="14"/>
      <c r="S4" s="17">
        <f>IF(ISBLANK(R4),0,((Config!C2^((D4+C4-1)-'Party Information'!F11))*(E4/AA4))+(Config!C6*(R4*C4)))</f>
        <v>0</v>
      </c>
      <c r="T4" s="14"/>
      <c r="U4" s="17">
        <f>IF(ISBLANK(T4),0,((Config!C2^((D4+C4-1)-'Party Information'!F12))*(E4/AA4))+(Config!C6*(T4*C4)))</f>
        <v>0</v>
      </c>
      <c r="V4" s="14"/>
      <c r="W4" s="17">
        <f>IF(ISBLANK(V4),0,((Config!C2^((D4+C4-1)-'Party Information'!F13))*(E4/AA4))+(Config!C6*(V4*C4)))</f>
        <v>0</v>
      </c>
      <c r="X4" s="14"/>
      <c r="Y4" s="17">
        <f>IF(ISBLANK(X4),0,((Config!C2^((D4+C4-1)-'Party Information'!F14))*(E4/AA4))+(Config!C6*(X4*C4)))</f>
        <v>0</v>
      </c>
      <c r="AA4">
        <f aca="true" t="shared" si="0" ref="AA4:AA14">COUNTA(F4,H4,J4,L4,N4,P4,R4,T4,V4,X4)</f>
        <v>6</v>
      </c>
    </row>
    <row r="5" spans="2:27" ht="12.75">
      <c r="B5" s="5" t="s">
        <v>75</v>
      </c>
      <c r="C5" s="5">
        <v>10</v>
      </c>
      <c r="D5" s="5">
        <v>1</v>
      </c>
      <c r="E5" s="12">
        <f>IF(D5&gt;1,((Config!C3*C5)+(Config!C4*C5))+(((Config!C5*C5)+((Config!C4/6)*C5))*D5),(Config!C3*C5)+(Config!C4*C5))</f>
        <v>1200</v>
      </c>
      <c r="F5" s="14">
        <v>0</v>
      </c>
      <c r="G5" s="17">
        <f>IF(ISBLANK(F5),0,((Config!C2^((D5+C5-1)-'Party Information'!F5))*(E5/AA5))+(Config!C6*(F5*C5)))</f>
        <v>242.00000000000003</v>
      </c>
      <c r="H5" s="14">
        <v>1</v>
      </c>
      <c r="I5" s="17">
        <f>IF(ISBLANK(H5),0,((Config!C2^((D5+C5-1)-'Party Information'!F6))*(E5/AA5))+(Config!C6*(H5*C5)))</f>
        <v>442</v>
      </c>
      <c r="J5" s="14">
        <v>0</v>
      </c>
      <c r="K5" s="17">
        <f>IF(ISBLANK(J5),0,((Config!C2^((D5+C5-1)-'Party Information'!F7))*(E5/AA5))+(Config!C6*(J5*C5)))</f>
        <v>242.00000000000003</v>
      </c>
      <c r="L5" s="14">
        <v>0</v>
      </c>
      <c r="M5" s="17">
        <f>IF(ISBLANK(L5),0,((Config!C2^((D5+C5-1)-'Party Information'!F8))*(E5/AA5))+(Config!C6*(L5*C5)))</f>
        <v>292.8200000000001</v>
      </c>
      <c r="N5" s="14">
        <v>0</v>
      </c>
      <c r="O5" s="17">
        <f>IF(ISBLANK(N5),0,((Config!C2^((D5+C5-1)-'Party Information'!F9))*(E5/AA5))+(Config!C6*(N5*C5)))</f>
        <v>322.1020000000001</v>
      </c>
      <c r="P5" s="14">
        <v>0</v>
      </c>
      <c r="Q5" s="17">
        <f>IF(ISBLANK(P5),0,((Config!C2^((D5+C5-1)-'Party Information'!F10))*(E5/AA5))+(Config!C6*(P5*C5)))</f>
        <v>322.1020000000001</v>
      </c>
      <c r="R5" s="14"/>
      <c r="S5" s="17">
        <f>IF(ISBLANK(R5),0,((Config!C2^((D5+C5-1)-'Party Information'!F11))*(E5/AA5))+(Config!C6*(R5*C5)))</f>
        <v>0</v>
      </c>
      <c r="T5" s="14"/>
      <c r="U5" s="17">
        <f>IF(ISBLANK(T5),0,((Config!C2^((D5+C5-1)-'Party Information'!F12))*(E5/AA5))+(Config!C6*(T5*C5)))</f>
        <v>0</v>
      </c>
      <c r="V5" s="14"/>
      <c r="W5" s="17">
        <f>IF(ISBLANK(V5),0,((Config!C2^((D5+C5-1)-'Party Information'!F13))*(E5/AA5))+(Config!C6*(V5*C5)))</f>
        <v>0</v>
      </c>
      <c r="X5" s="14"/>
      <c r="Y5" s="17">
        <f>IF(ISBLANK(X5),0,((Config!C2^((D5+C5-1)-'Party Information'!F14))*(E5/AA5))+(Config!C6*(X5*C5)))</f>
        <v>0</v>
      </c>
      <c r="AA5">
        <f t="shared" si="0"/>
        <v>6</v>
      </c>
    </row>
    <row r="6" spans="2:27" ht="12.75">
      <c r="B6" s="5" t="s">
        <v>76</v>
      </c>
      <c r="C6" s="5">
        <v>8</v>
      </c>
      <c r="D6" s="5">
        <v>1</v>
      </c>
      <c r="E6" s="12">
        <f>IF(D6&gt;1,((Config!C3*C6)+(Config!C4*C6))+(((Config!C5*C6)+((Config!C4/6)*C6))*D6),(Config!C3*C6)+(Config!C4*C6))</f>
        <v>960</v>
      </c>
      <c r="F6" s="14">
        <v>0</v>
      </c>
      <c r="G6" s="17">
        <f>IF(ISBLANK(F6),0,((Config!C2^((D6+C6-1)-'Party Information'!F5))*(E6/AA6))+(Config!C6*(F6*C6)))</f>
        <v>160</v>
      </c>
      <c r="H6" s="14">
        <v>0</v>
      </c>
      <c r="I6" s="17">
        <f>IF(ISBLANK(H6),0,((Config!C2^((D6+C6-1)-'Party Information'!F6))*(E6/AA6))+(Config!C6*(H6*C6)))</f>
        <v>160</v>
      </c>
      <c r="J6" s="14">
        <v>0</v>
      </c>
      <c r="K6" s="17">
        <f>IF(ISBLANK(J6),0,((Config!C2^((D6+C6-1)-'Party Information'!F7))*(E6/AA6))+(Config!C6*(J6*C6)))</f>
        <v>160</v>
      </c>
      <c r="L6" s="14">
        <v>1</v>
      </c>
      <c r="M6" s="17">
        <f>IF(ISBLANK(L6),0,((Config!C2^((D6+C6-1)-'Party Information'!F8))*(E6/AA6))+(Config!C6*(L6*C6)))</f>
        <v>353.6</v>
      </c>
      <c r="N6" s="14">
        <v>0</v>
      </c>
      <c r="O6" s="17">
        <f>IF(ISBLANK(N6),0,((Config!C2^((D6+C6-1)-'Party Information'!F9))*(E6/AA6))+(Config!C6*(N6*C6)))</f>
        <v>212.96000000000006</v>
      </c>
      <c r="P6" s="14">
        <v>0</v>
      </c>
      <c r="Q6" s="17">
        <f>IF(ISBLANK(P6),0,((Config!C2^((D6+C6-1)-'Party Information'!F10))*(E6/AA6))+(Config!C6*(P6*C6)))</f>
        <v>212.96000000000006</v>
      </c>
      <c r="R6" s="14"/>
      <c r="S6" s="17">
        <f>IF(ISBLANK(R6),0,((Config!C2^((D6+C6-1)-'Party Information'!F11))*(E6/AA6))+(Config!C6*(R6*C6)))</f>
        <v>0</v>
      </c>
      <c r="T6" s="14"/>
      <c r="U6" s="17">
        <f>IF(ISBLANK(T6),0,((Config!C2^((D6+C6-1)-'Party Information'!F12))*(E6/AA6))+(Config!C6*(T6*C6)))</f>
        <v>0</v>
      </c>
      <c r="V6" s="14"/>
      <c r="W6" s="17">
        <f>IF(ISBLANK(V6),0,((Config!C2^((D6+C6-1)-'Party Information'!F13))*(E6/AA6))+(Config!C6*(V6*C6)))</f>
        <v>0</v>
      </c>
      <c r="X6" s="14"/>
      <c r="Y6" s="17">
        <f>IF(ISBLANK(X6),0,((Config!C2^((D6+C6-1)-'Party Information'!F14))*(E6/AA6))+(Config!C6*(X6*C6)))</f>
        <v>0</v>
      </c>
      <c r="AA6">
        <f t="shared" si="0"/>
        <v>6</v>
      </c>
    </row>
    <row r="7" spans="2:27" ht="12.75">
      <c r="B7" s="5" t="s">
        <v>78</v>
      </c>
      <c r="C7" s="5">
        <v>8</v>
      </c>
      <c r="D7" s="5">
        <v>1</v>
      </c>
      <c r="E7" s="12">
        <f>IF(D7&gt;1,((Config!C3*C7)+(Config!C4*C7))+(((Config!C5*C7)+((Config!C4/6)*C7))*D7),(Config!C3*C7)+(Config!C4*C7))</f>
        <v>960</v>
      </c>
      <c r="F7" s="14">
        <v>0</v>
      </c>
      <c r="G7" s="17">
        <f>IF(ISBLANK(F7),0,((Config!C2^((D7+C7-1)-'Party Information'!F5))*(E7/AA7))+(Config!C6*(F7*C7)))</f>
        <v>160</v>
      </c>
      <c r="H7" s="14">
        <v>1</v>
      </c>
      <c r="I7" s="17">
        <f>IF(ISBLANK(H7),0,((Config!C2^((D7+C7-1)-'Party Information'!F6))*(E7/AA7))+(Config!C6*(H7*C7)))</f>
        <v>320</v>
      </c>
      <c r="J7" s="14">
        <v>0</v>
      </c>
      <c r="K7" s="17">
        <f>IF(ISBLANK(J7),0,((Config!C2^((D7+C7-1)-'Party Information'!F7))*(E7/AA7))+(Config!C6*(J7*C7)))</f>
        <v>160</v>
      </c>
      <c r="L7" s="14">
        <v>0</v>
      </c>
      <c r="M7" s="17">
        <f>IF(ISBLANK(L7),0,((Config!C2^((D7+C7-1)-'Party Information'!F8))*(E7/AA7))+(Config!C6*(L7*C7)))</f>
        <v>193.60000000000002</v>
      </c>
      <c r="N7" s="14">
        <v>0</v>
      </c>
      <c r="O7" s="17">
        <f>IF(ISBLANK(N7),0,((Config!C2^((D7+C7-1)-'Party Information'!F9))*(E7/AA7))+(Config!C6*(N7*C7)))</f>
        <v>212.96000000000006</v>
      </c>
      <c r="P7" s="14">
        <v>0</v>
      </c>
      <c r="Q7" s="17">
        <f>IF(ISBLANK(P7),0,((Config!C2^((D7+C7-1)-'Party Information'!F10))*(E7/AA7))+(Config!C6*(P7*C7)))</f>
        <v>212.96000000000006</v>
      </c>
      <c r="R7" s="14"/>
      <c r="S7" s="17">
        <f>IF(ISBLANK(R7),0,((Config!C2^((D7+C7-1)-'Party Information'!F11))*(E7/AA7))+(Config!C6*(R7*C7)))</f>
        <v>0</v>
      </c>
      <c r="T7" s="14"/>
      <c r="U7" s="17">
        <f>IF(ISBLANK(T7),0,((Config!C2^((D7+C7-1)-'Party Information'!F12))*(E7/AA7))+(Config!C6*(T7*C7)))</f>
        <v>0</v>
      </c>
      <c r="V7" s="14"/>
      <c r="W7" s="17">
        <f>IF(ISBLANK(V7),0,((Config!C2^((D7+C7-1)-'Party Information'!F13))*(E7/AA7))+(Config!C6*(V7*C7)))</f>
        <v>0</v>
      </c>
      <c r="X7" s="14"/>
      <c r="Y7" s="17">
        <f>IF(ISBLANK(X7),0,((Config!C2^((D7+C7-1)-'Party Information'!F14))*(E7/AA7))+(Config!C6*(X7*C7)))</f>
        <v>0</v>
      </c>
      <c r="AA7">
        <f t="shared" si="0"/>
        <v>6</v>
      </c>
    </row>
    <row r="8" spans="2:27" ht="12.75">
      <c r="B8" s="5" t="s">
        <v>79</v>
      </c>
      <c r="C8" s="5">
        <v>6</v>
      </c>
      <c r="D8" s="5">
        <v>2</v>
      </c>
      <c r="E8" s="12">
        <f aca="true" t="shared" si="1" ref="E8:E14">IF(D8&gt;1,((300*C8)+(50*C8))+(((100*C8)+(20*C8))*D8),(300*C8)+(50*C8))</f>
        <v>3540</v>
      </c>
      <c r="F8" s="14">
        <v>0</v>
      </c>
      <c r="G8" s="17">
        <f>IF(ISBLANK(F8),0,((Config!C2^((D8+C8-1)-'Party Information'!F5))*(E8/AA8))+(Config!C6*(F8*C8)))</f>
        <v>536.3636363636364</v>
      </c>
      <c r="H8" s="14">
        <v>0</v>
      </c>
      <c r="I8" s="17">
        <f>IF(ISBLANK(H8),0,((Config!C2^((D8+C8-1)-'Party Information'!F6))*(E8/AA8))+(Config!C6*(H8*C8)))</f>
        <v>536.3636363636364</v>
      </c>
      <c r="J8" s="14">
        <v>0</v>
      </c>
      <c r="K8" s="17">
        <f>IF(ISBLANK(J8),0,((Config!C2^((D8+C8-1)-'Party Information'!F7))*(E8/AA8))+(Config!C6*(J8*C8)))</f>
        <v>536.3636363636364</v>
      </c>
      <c r="L8" s="14">
        <v>0</v>
      </c>
      <c r="M8" s="17">
        <f>IF(ISBLANK(L8),0,((Config!C2^((D8+C8-1)-'Party Information'!F8))*(E8/AA8))+(Config!C6*(L8*C8)))</f>
        <v>649</v>
      </c>
      <c r="N8" s="14">
        <v>0</v>
      </c>
      <c r="O8" s="17">
        <f>IF(ISBLANK(N8),0,((Config!C2^((D8+C8-1)-'Party Information'!F9))*(E8/AA8))+(Config!C6*(N8*C8)))</f>
        <v>713.9000000000001</v>
      </c>
      <c r="P8" s="14">
        <v>0</v>
      </c>
      <c r="Q8" s="17">
        <f>IF(ISBLANK(P8),0,((Config!C2^((D8+C8-1)-'Party Information'!F10))*(E8/AA8))+(Config!C6*(P8*C8)))</f>
        <v>713.9000000000001</v>
      </c>
      <c r="R8" s="14"/>
      <c r="S8" s="17">
        <f>IF(ISBLANK(R8),0,((Config!C2^((D8+C8-1)-'Party Information'!F11))*(E8/AA8))+(Config!C6*(R8*C8)))</f>
        <v>0</v>
      </c>
      <c r="T8" s="14"/>
      <c r="U8" s="17">
        <f>IF(ISBLANK(T8),0,((Config!C2^((D8+C8-1)-'Party Information'!F12))*(E8/AA8))+(Config!C6*(T8*C8)))</f>
        <v>0</v>
      </c>
      <c r="V8" s="14"/>
      <c r="W8" s="17">
        <f>IF(ISBLANK(V8),0,((Config!C2^((D8+C8-1)-'Party Information'!F13))*(E8/AA8))+(Config!C6*(V8*C8)))</f>
        <v>0</v>
      </c>
      <c r="X8" s="14"/>
      <c r="Y8" s="17">
        <f>IF(ISBLANK(X8),0,((Config!C2^((D8+C8-1)-'Party Information'!F14))*(E8/AA8))+(Config!C6*(X8*C8)))</f>
        <v>0</v>
      </c>
      <c r="AA8">
        <f t="shared" si="0"/>
        <v>6</v>
      </c>
    </row>
    <row r="9" spans="2:27" ht="12.75">
      <c r="B9" s="5" t="s">
        <v>80</v>
      </c>
      <c r="C9" s="5">
        <v>5</v>
      </c>
      <c r="D9" s="5">
        <v>2</v>
      </c>
      <c r="E9" s="12">
        <f t="shared" si="1"/>
        <v>2950</v>
      </c>
      <c r="F9" s="14">
        <v>0</v>
      </c>
      <c r="G9" s="17">
        <f>IF(ISBLANK(F9),0,((Config!C2^((D9+C9-1)-'Party Information'!F5))*(E9/AA9))+(Config!C6*(F9*C9)))</f>
        <v>406.33608815426993</v>
      </c>
      <c r="H9" s="14">
        <v>1</v>
      </c>
      <c r="I9" s="17">
        <f>IF(ISBLANK(H9),0,((Config!C2^((D9+C9-1)-'Party Information'!F6))*(E9/AA9))+(Config!C6*(H9*C9)))</f>
        <v>506.33608815426993</v>
      </c>
      <c r="J9" s="14">
        <v>0</v>
      </c>
      <c r="K9" s="17">
        <f>IF(ISBLANK(J9),0,((Config!C2^((D9+C9-1)-'Party Information'!F7))*(E9/AA9))+(Config!C6*(J9*C9)))</f>
        <v>406.33608815426993</v>
      </c>
      <c r="L9" s="14">
        <v>0</v>
      </c>
      <c r="M9" s="17">
        <f>IF(ISBLANK(L9),0,((Config!C2^((D9+C9-1)-'Party Information'!F8))*(E9/AA9))+(Config!C6*(L9*C9)))</f>
        <v>491.6666666666667</v>
      </c>
      <c r="N9" s="14">
        <v>0</v>
      </c>
      <c r="O9" s="17">
        <f>IF(ISBLANK(N9),0,((Config!C2^((D9+C9-1)-'Party Information'!F9))*(E9/AA9))+(Config!C6*(N9*C9)))</f>
        <v>540.8333333333334</v>
      </c>
      <c r="P9" s="14">
        <v>0</v>
      </c>
      <c r="Q9" s="17">
        <f>IF(ISBLANK(P9),0,((Config!C2^((D9+C9-1)-'Party Information'!F10))*(E9/AA9))+(Config!C6*(P9*C9)))</f>
        <v>540.8333333333334</v>
      </c>
      <c r="R9" s="14"/>
      <c r="S9" s="17">
        <f>IF(ISBLANK(R9),0,((Config!C2^((D9+C9-1)-'Party Information'!F11))*(E9/AA9))+(Config!C6*(R9*C9)))</f>
        <v>0</v>
      </c>
      <c r="T9" s="14"/>
      <c r="U9" s="17">
        <f>IF(ISBLANK(T9),0,((Config!C2^((D9+C9-1)-'Party Information'!F12))*(E9/AA9))+(Config!C6*(T9*C9)))</f>
        <v>0</v>
      </c>
      <c r="V9" s="14"/>
      <c r="W9" s="17">
        <f>IF(ISBLANK(V9),0,((Config!C2^((D9+C9-1)-'Party Information'!F13))*(E9/AA9))+(Config!C6*(V9*C9)))</f>
        <v>0</v>
      </c>
      <c r="X9" s="14"/>
      <c r="Y9" s="17">
        <f>IF(ISBLANK(X9),0,((Config!C2^((D9+C9-1)-'Party Information'!F14))*(E9/AA9))+(Config!C6*(X9*C9)))</f>
        <v>0</v>
      </c>
      <c r="AA9">
        <f t="shared" si="0"/>
        <v>6</v>
      </c>
    </row>
    <row r="10" spans="2:27" ht="12.75">
      <c r="B10" s="5" t="s">
        <v>81</v>
      </c>
      <c r="C10" s="5">
        <v>16</v>
      </c>
      <c r="D10" s="5">
        <v>1</v>
      </c>
      <c r="E10" s="12">
        <f t="shared" si="1"/>
        <v>5600</v>
      </c>
      <c r="F10" s="14">
        <v>0</v>
      </c>
      <c r="G10" s="17">
        <f>IF(ISBLANK(F10),0,((Config!C2^((D10+C10-1)-'Party Information'!F5))*(E10/AA10))+(Config!C6*(F10*C10)))</f>
        <v>2000.6828893333345</v>
      </c>
      <c r="H10" s="14">
        <v>1</v>
      </c>
      <c r="I10" s="17">
        <f>IF(ISBLANK(H10),0,((Config!C2^((D10+C10-1)-'Party Information'!F6))*(E10/AA10))+(Config!C6*(H10*C10)))</f>
        <v>2320.6828893333345</v>
      </c>
      <c r="J10" s="14">
        <v>0</v>
      </c>
      <c r="K10" s="17">
        <f>IF(ISBLANK(J10),0,((Config!C2^((D10+C10-1)-'Party Information'!F7))*(E10/AA10))+(Config!C6*(J10*C10)))</f>
        <v>2000.6828893333345</v>
      </c>
      <c r="L10" s="14">
        <v>0</v>
      </c>
      <c r="M10" s="17">
        <f>IF(ISBLANK(L10),0,((Config!C2^((D10+C10-1)-'Party Information'!F8))*(E10/AA10))+(Config!C6*(L10*C10)))</f>
        <v>2420.8262960933353</v>
      </c>
      <c r="N10" s="14">
        <v>0</v>
      </c>
      <c r="O10" s="17">
        <f>IF(ISBLANK(N10),0,((Config!C2^((D10+C10-1)-'Party Information'!F9))*(E10/AA10))+(Config!C6*(N10*C10)))</f>
        <v>2662.908925702669</v>
      </c>
      <c r="P10" s="14">
        <v>0</v>
      </c>
      <c r="Q10" s="17">
        <f>IF(ISBLANK(P10),0,((Config!C2^((D10+C10-1)-'Party Information'!F10))*(E10/AA10))+(Config!C6*(P10*C10)))</f>
        <v>2662.908925702669</v>
      </c>
      <c r="R10" s="14"/>
      <c r="S10" s="17">
        <f>IF(ISBLANK(R10),0,((Config!C2^((D10+C10-1)-'Party Information'!F11))*(E10/AA10))+(Config!C6*(R10*C10)))</f>
        <v>0</v>
      </c>
      <c r="T10" s="14"/>
      <c r="U10" s="17">
        <f>IF(ISBLANK(T10),0,((Config!C2^((D10+C10-1)-'Party Information'!F12))*(E10/AA10))+(Config!C6*(T10*C10)))</f>
        <v>0</v>
      </c>
      <c r="V10" s="14"/>
      <c r="W10" s="17">
        <f>IF(ISBLANK(V10),0,((Config!C2^((D10+C10-1)-'Party Information'!F13))*(E10/AA10))+(Config!C6*(V10*C10)))</f>
        <v>0</v>
      </c>
      <c r="X10" s="14"/>
      <c r="Y10" s="17">
        <f>IF(ISBLANK(X10),0,((Config!C2^((D10+C10-1)-'Party Information'!F14))*(E10/AA10))+(Config!C6*(X10*C10)))</f>
        <v>0</v>
      </c>
      <c r="AA10">
        <f t="shared" si="0"/>
        <v>6</v>
      </c>
    </row>
    <row r="11" spans="2:27" ht="12.75">
      <c r="B11" s="5" t="s">
        <v>82</v>
      </c>
      <c r="C11" s="5">
        <v>7</v>
      </c>
      <c r="D11" s="5">
        <v>1</v>
      </c>
      <c r="E11" s="12">
        <f t="shared" si="1"/>
        <v>2450</v>
      </c>
      <c r="F11" s="14">
        <v>0</v>
      </c>
      <c r="G11" s="17">
        <f>IF(ISBLANK(F11),0,((Config!C2^((D11+C11-1)-'Party Information'!F5))*(E11/AA11))+(Config!C6*(F11*C11)))</f>
        <v>371.2121212121212</v>
      </c>
      <c r="H11" s="14">
        <v>1</v>
      </c>
      <c r="I11" s="17">
        <f>IF(ISBLANK(H11),0,((Config!C2^((D11+C11-1)-'Party Information'!F6))*(E11/AA11))+(Config!C6*(H11*C11)))</f>
        <v>511.2121212121212</v>
      </c>
      <c r="J11" s="14">
        <v>0</v>
      </c>
      <c r="K11" s="17">
        <f>IF(ISBLANK(J11),0,((Config!C2^((D11+C11-1)-'Party Information'!F7))*(E11/AA11))+(Config!C6*(J11*C11)))</f>
        <v>371.2121212121212</v>
      </c>
      <c r="L11" s="14">
        <v>0</v>
      </c>
      <c r="M11" s="17">
        <f>IF(ISBLANK(L11),0,((Config!C2^((D11+C11-1)-'Party Information'!F8))*(E11/AA11))+(Config!C6*(L11*C11)))</f>
        <v>449.1666666666667</v>
      </c>
      <c r="N11" s="14">
        <v>0</v>
      </c>
      <c r="O11" s="17">
        <f>IF(ISBLANK(N11),0,((Config!C2^((D11+C11-1)-'Party Information'!F9))*(E11/AA11))+(Config!C6*(N11*C11)))</f>
        <v>494.08333333333337</v>
      </c>
      <c r="P11" s="14">
        <v>0</v>
      </c>
      <c r="Q11" s="17">
        <f>IF(ISBLANK(P11),0,((Config!C2^((D11+C11-1)-'Party Information'!F10))*(E11/AA11))+(Config!C6*(P11*C11)))</f>
        <v>494.08333333333337</v>
      </c>
      <c r="R11" s="14"/>
      <c r="S11" s="17">
        <f>IF(ISBLANK(R11),0,((Config!C2^((D11+C11-1)-'Party Information'!F11))*(E11/AA11))+(Config!C6*(R11*C11)))</f>
        <v>0</v>
      </c>
      <c r="T11" s="14"/>
      <c r="U11" s="17">
        <f>IF(ISBLANK(T11),0,((Config!C2^((D11+C11-1)-'Party Information'!F12))*(E11/AA11))+(Config!C6*(T11*C11)))</f>
        <v>0</v>
      </c>
      <c r="V11" s="14"/>
      <c r="W11" s="17">
        <f>IF(ISBLANK(V11),0,((Config!C2^((D11+C11-1)-'Party Information'!F13))*(E11/AA11))+(Config!C6*(V11*C11)))</f>
        <v>0</v>
      </c>
      <c r="X11" s="14"/>
      <c r="Y11" s="17">
        <f>IF(ISBLANK(X11),0,((Config!C2^((D11+C11-1)-'Party Information'!F14))*(E11/AA11))+(Config!C6*(X11*C11)))</f>
        <v>0</v>
      </c>
      <c r="AA11">
        <f t="shared" si="0"/>
        <v>6</v>
      </c>
    </row>
    <row r="12" spans="2:27" ht="12.75">
      <c r="B12" s="5"/>
      <c r="C12" s="5"/>
      <c r="D12" s="5"/>
      <c r="E12" s="12">
        <f t="shared" si="1"/>
        <v>0</v>
      </c>
      <c r="F12" s="14"/>
      <c r="G12" s="17">
        <f>IF(ISBLANK(F12),0,((Config!C2^((D12+C12-1)-'Party Information'!F5))*(E12/AA12))+(Config!C6*(F12*C12)))</f>
        <v>0</v>
      </c>
      <c r="H12" s="14"/>
      <c r="I12" s="17">
        <f>IF(ISBLANK(H12),0,((Config!C2^((D12+C12-1)-'Party Information'!F6))*(E12/AA12))+(Config!C6*(H12*C12)))</f>
        <v>0</v>
      </c>
      <c r="J12" s="14"/>
      <c r="K12" s="17">
        <f>IF(ISBLANK(J12),0,((Config!C2^((D12+C12-1)-'Party Information'!F7))*(E12/AA12))+(Config!C6*(J12*C12)))</f>
        <v>0</v>
      </c>
      <c r="L12" s="14"/>
      <c r="M12" s="17">
        <f>IF(ISBLANK(L12),0,((Config!C2^((D12+C12-1)-'Party Information'!F8))*(E12/AA12))+(Config!C6*(L12*C12)))</f>
        <v>0</v>
      </c>
      <c r="N12" s="14"/>
      <c r="O12" s="17">
        <f>IF(ISBLANK(N12),0,((Config!C2^((D12+C12-1)-'Party Information'!F9))*(E12/AA12))+(Config!C6*(N12*C12)))</f>
        <v>0</v>
      </c>
      <c r="P12" s="14"/>
      <c r="Q12" s="17">
        <f>IF(ISBLANK(P12),0,((Config!C2^((D12+C12-1)-'Party Information'!F10))*(E12/AA12))+(Config!C6*(P12*C12)))</f>
        <v>0</v>
      </c>
      <c r="R12" s="14"/>
      <c r="S12" s="17">
        <f>IF(ISBLANK(R12),0,((Config!C2^((D12+C12-1)-'Party Information'!F11))*(E12/AA12))+(Config!C6*(R12*C12)))</f>
        <v>0</v>
      </c>
      <c r="T12" s="14"/>
      <c r="U12" s="17">
        <f>IF(ISBLANK(T12),0,((Config!C2^((D12+C12-1)-'Party Information'!F12))*(E12/AA12))+(Config!C6*(T12*C12)))</f>
        <v>0</v>
      </c>
      <c r="V12" s="14"/>
      <c r="W12" s="17">
        <f>IF(ISBLANK(V12),0,((Config!C2^((D12+C12-1)-'Party Information'!F13))*(E12/AA12))+(Config!C6*(V12*C12)))</f>
        <v>0</v>
      </c>
      <c r="X12" s="14"/>
      <c r="Y12" s="17">
        <f>IF(ISBLANK(X12),0,((Config!C2^((D12+C12-1)-'Party Information'!F14))*(E12/AA12))+(Config!C6*(X12*C12)))</f>
        <v>0</v>
      </c>
      <c r="AA12">
        <f t="shared" si="0"/>
        <v>0</v>
      </c>
    </row>
    <row r="13" spans="2:27" ht="12.75">
      <c r="B13" s="5"/>
      <c r="C13" s="5"/>
      <c r="D13" s="5"/>
      <c r="E13" s="12">
        <f t="shared" si="1"/>
        <v>0</v>
      </c>
      <c r="F13" s="14"/>
      <c r="G13" s="17">
        <f>IF(ISBLANK(F13),0,((Config!C2^((D13+C13-1)-'Party Information'!F5))*(E13/AA13))+(Config!C6*(F13*C13)))</f>
        <v>0</v>
      </c>
      <c r="H13" s="14"/>
      <c r="I13" s="17">
        <f>IF(ISBLANK(H13),0,((Config!C2^((D13+C13-1)-'Party Information'!F6))*(E13/AA13))+(Config!C6*(H13*C13)))</f>
        <v>0</v>
      </c>
      <c r="J13" s="14"/>
      <c r="K13" s="17">
        <f>IF(ISBLANK(J13),0,((Config!C2^((D13+C13-1)-'Party Information'!F7))*(E13/AA13))+(Config!C6*(J13*C13)))</f>
        <v>0</v>
      </c>
      <c r="L13" s="14"/>
      <c r="M13" s="17">
        <f>IF(ISBLANK(L13),0,((Config!C2^((D13+C13-1)-'Party Information'!F8))*(E13/AA13))+(Config!C6*(L13*C13)))</f>
        <v>0</v>
      </c>
      <c r="N13" s="14"/>
      <c r="O13" s="17">
        <f>IF(ISBLANK(N13),0,((Config!C2^((D13+C13-1)-'Party Information'!F9))*(E13/AA13))+(Config!C6*(N13*C13)))</f>
        <v>0</v>
      </c>
      <c r="P13" s="14"/>
      <c r="Q13" s="17">
        <f>IF(ISBLANK(P13),0,((Config!C2^((D13+C13-1)-'Party Information'!F10))*(E13/AA13))+(Config!C6*(P13*C13)))</f>
        <v>0</v>
      </c>
      <c r="R13" s="14"/>
      <c r="S13" s="17">
        <f>IF(ISBLANK(R13),0,((Config!C2^((D13+C13-1)-'Party Information'!F11))*(E13/AA13))+(Config!C6*(R13*C13)))</f>
        <v>0</v>
      </c>
      <c r="T13" s="14"/>
      <c r="U13" s="17">
        <f>IF(ISBLANK(T13),0,((Config!C2^((D13+C13-1)-'Party Information'!F12))*(E13/AA13))+(Config!C6*(T13*C13)))</f>
        <v>0</v>
      </c>
      <c r="V13" s="14"/>
      <c r="W13" s="17">
        <f>IF(ISBLANK(V13),0,((Config!C2^((D13+C13-1)-'Party Information'!F13))*(E13/AA13))+(Config!C6*(V13*C13)))</f>
        <v>0</v>
      </c>
      <c r="X13" s="14"/>
      <c r="Y13" s="17">
        <f>IF(ISBLANK(X13),0,((Config!C2^((D13+C13-1)-'Party Information'!F14))*(E13/AA13))+(Config!C6*(X13*C13)))</f>
        <v>0</v>
      </c>
      <c r="AA13">
        <f t="shared" si="0"/>
        <v>0</v>
      </c>
    </row>
    <row r="14" spans="2:27" ht="12.75">
      <c r="B14" s="5"/>
      <c r="C14" s="5"/>
      <c r="D14" s="5"/>
      <c r="E14" s="12">
        <f t="shared" si="1"/>
        <v>0</v>
      </c>
      <c r="F14" s="14"/>
      <c r="G14" s="17">
        <f>IF(ISBLANK(F14),0,((Config!C2^((D14+C14-1)-'Party Information'!F5))*(E14/AA14))+(Config!C6*(F14*C14)))</f>
        <v>0</v>
      </c>
      <c r="H14" s="14"/>
      <c r="I14" s="17">
        <f>IF(ISBLANK(H14),0,((Config!C2^((D14+C14-1)-'Party Information'!F6))*(E14/AA14))+(Config!C6*(H14*C14)))</f>
        <v>0</v>
      </c>
      <c r="J14" s="14"/>
      <c r="K14" s="17">
        <f>IF(ISBLANK(J14),0,((Config!C2^((D14+C14-1)-'Party Information'!F7))*(E14/AA14))+(Config!C6*(J14*C14)))</f>
        <v>0</v>
      </c>
      <c r="L14" s="14"/>
      <c r="M14" s="17">
        <f>IF(ISBLANK(L14),0,((Config!C2^((D14+C14-1)-'Party Information'!F8))*(E14/AA14))+(Config!C6*(L14*C14)))</f>
        <v>0</v>
      </c>
      <c r="N14" s="14"/>
      <c r="O14" s="17">
        <f>IF(ISBLANK(N14),0,((Config!C2^((D14+C14-1)-'Party Information'!F9))*(E14/AA14))+(Config!C6*(N14*C14)))</f>
        <v>0</v>
      </c>
      <c r="P14" s="14"/>
      <c r="Q14" s="17">
        <f>IF(ISBLANK(P14),0,((Config!C2^((D14+C14-1)-'Party Information'!F10))*(E14/AA14))+(Config!C6*(P14*C14)))</f>
        <v>0</v>
      </c>
      <c r="R14" s="14"/>
      <c r="S14" s="17">
        <f>IF(ISBLANK(R14),0,((Config!C2^((D14+C14-1)-'Party Information'!F11))*(E14/AA14))+(Config!C6*(R14*C14)))</f>
        <v>0</v>
      </c>
      <c r="T14" s="14"/>
      <c r="U14" s="17">
        <f>IF(ISBLANK(T14),0,((Config!C2^((D14+C14-1)-'Party Information'!F12))*(E14/AA14))+(Config!C6*(T14*C14)))</f>
        <v>0</v>
      </c>
      <c r="V14" s="14"/>
      <c r="W14" s="17">
        <f>IF(ISBLANK(V14),0,((Config!C2^((D14+C14-1)-'Party Information'!F13))*(E14/AA14))+(Config!C6*(V14*C14)))</f>
        <v>0</v>
      </c>
      <c r="X14" s="14"/>
      <c r="Y14" s="17">
        <f>IF(ISBLANK(X14),0,((Config!C2^((D14+C14-1)-'Party Information'!F14))*(E14/AA14))+(Config!C6*(X14*C14)))</f>
        <v>0</v>
      </c>
      <c r="AA14">
        <f t="shared" si="0"/>
        <v>0</v>
      </c>
    </row>
    <row r="15" spans="5:25" ht="12.75">
      <c r="E15" s="2" t="s">
        <v>16</v>
      </c>
      <c r="F15" s="15">
        <f>SUM(G4:G14)</f>
        <v>4169.414735063362</v>
      </c>
      <c r="G15" s="13"/>
      <c r="H15" s="15">
        <f>SUM(I4:I14)</f>
        <v>5089.414735063362</v>
      </c>
      <c r="I15" s="13"/>
      <c r="J15" s="15">
        <f>SUM(K4:K14)</f>
        <v>4169.414735063362</v>
      </c>
      <c r="K15" s="13"/>
      <c r="L15" s="15">
        <f>SUM(M4:M14)</f>
        <v>5424.991829426669</v>
      </c>
      <c r="M15" s="13"/>
      <c r="N15" s="15">
        <f>SUM(O4:O14)</f>
        <v>5549.491012369336</v>
      </c>
      <c r="O15" s="13"/>
      <c r="P15" s="15">
        <f>SUM(Q4:Q14)</f>
        <v>5549.491012369336</v>
      </c>
      <c r="Q15" s="13"/>
      <c r="R15" s="15">
        <f>SUM(S4:S14)</f>
        <v>0</v>
      </c>
      <c r="S15" s="13"/>
      <c r="T15" s="15">
        <f>SUM(U4:U14)</f>
        <v>0</v>
      </c>
      <c r="U15" s="13"/>
      <c r="V15" s="15">
        <f>SUM(W4:W14)</f>
        <v>0</v>
      </c>
      <c r="W15" s="13"/>
      <c r="X15" s="15">
        <f>SUM(Y4:Y14)</f>
        <v>0</v>
      </c>
      <c r="Y15" s="16"/>
    </row>
  </sheetData>
  <mergeCells count="20">
    <mergeCell ref="V2:W2"/>
    <mergeCell ref="V3:W3"/>
    <mergeCell ref="X2:Y2"/>
    <mergeCell ref="X3:Y3"/>
    <mergeCell ref="R2:S2"/>
    <mergeCell ref="R3:S3"/>
    <mergeCell ref="T2:U2"/>
    <mergeCell ref="T3:U3"/>
    <mergeCell ref="N2:O2"/>
    <mergeCell ref="N3:O3"/>
    <mergeCell ref="P2:Q2"/>
    <mergeCell ref="P3:Q3"/>
    <mergeCell ref="J2:K2"/>
    <mergeCell ref="J3:K3"/>
    <mergeCell ref="L2:M2"/>
    <mergeCell ref="L3:M3"/>
    <mergeCell ref="F2:G2"/>
    <mergeCell ref="F3:G3"/>
    <mergeCell ref="H2:I2"/>
    <mergeCell ref="H3:I3"/>
  </mergeCells>
  <conditionalFormatting sqref="F4:F14 H4:H14 J4:J14 L4:L14 N4:N14 P4:P14 R4:R14 T4:T14 V4:V14 X4:X14">
    <cfRule type="cellIs" priority="1" dxfId="0" operator="greaterThan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X45"/>
  <sheetViews>
    <sheetView showGridLines="0" workbookViewId="0" topLeftCell="A1">
      <pane xSplit="4" ySplit="3" topLeftCell="E1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O25" sqref="O25"/>
    </sheetView>
  </sheetViews>
  <sheetFormatPr defaultColWidth="9.140625" defaultRowHeight="12.75"/>
  <cols>
    <col min="1" max="1" width="1.421875" style="0" customWidth="1"/>
    <col min="2" max="2" width="11.421875" style="0" customWidth="1"/>
    <col min="3" max="3" width="17.140625" style="0" customWidth="1"/>
    <col min="4" max="4" width="7.140625" style="0" customWidth="1"/>
    <col min="6" max="6" width="7.140625" style="0" customWidth="1"/>
    <col min="8" max="8" width="7.140625" style="0" customWidth="1"/>
    <col min="10" max="10" width="7.140625" style="0" customWidth="1"/>
    <col min="12" max="12" width="7.140625" style="0" customWidth="1"/>
    <col min="14" max="14" width="7.140625" style="0" customWidth="1"/>
    <col min="16" max="16" width="7.140625" style="0" customWidth="1"/>
    <col min="18" max="18" width="7.140625" style="0" customWidth="1"/>
    <col min="20" max="20" width="7.140625" style="0" customWidth="1"/>
    <col min="22" max="22" width="7.140625" style="0" customWidth="1"/>
    <col min="24" max="24" width="7.140625" style="0" customWidth="1"/>
  </cols>
  <sheetData>
    <row r="2" spans="5:24" ht="12.75">
      <c r="E2" s="25" t="str">
        <f>'Party Information'!C5</f>
        <v>Gray Wolf</v>
      </c>
      <c r="F2" s="26"/>
      <c r="G2" s="25" t="str">
        <f>'Party Information'!C6</f>
        <v>Feadu</v>
      </c>
      <c r="H2" s="26"/>
      <c r="I2" s="25" t="str">
        <f>'Party Information'!C7</f>
        <v>Lina Inverse</v>
      </c>
      <c r="J2" s="26"/>
      <c r="K2" s="25" t="str">
        <f>'Party Information'!C8</f>
        <v>Corlan</v>
      </c>
      <c r="L2" s="26"/>
      <c r="M2" s="25" t="str">
        <f>'Party Information'!C9</f>
        <v>Escallen</v>
      </c>
      <c r="N2" s="26"/>
      <c r="O2" s="25" t="str">
        <f>'Party Information'!C10</f>
        <v>Domgudyr</v>
      </c>
      <c r="P2" s="26"/>
      <c r="Q2" s="25">
        <f>'Party Information'!C11</f>
        <v>0</v>
      </c>
      <c r="R2" s="26"/>
      <c r="S2" s="25">
        <f>'Party Information'!C12</f>
        <v>0</v>
      </c>
      <c r="T2" s="26"/>
      <c r="U2" s="25">
        <f>'Party Information'!C13</f>
        <v>0</v>
      </c>
      <c r="V2" s="26"/>
      <c r="W2" s="25">
        <v>0</v>
      </c>
      <c r="X2" s="26"/>
    </row>
    <row r="3" spans="2:24" ht="12.75">
      <c r="B3" s="2" t="s">
        <v>24</v>
      </c>
      <c r="C3" s="2" t="s">
        <v>25</v>
      </c>
      <c r="D3" s="2" t="s">
        <v>26</v>
      </c>
      <c r="E3" s="27" t="str">
        <f>"("&amp;'Party Information'!D5&amp;" "&amp;'Party Information'!E5&amp;'Party Information'!F5&amp;")"</f>
        <v>(Elf Clr8)</v>
      </c>
      <c r="F3" s="28"/>
      <c r="G3" s="27" t="str">
        <f>"("&amp;'Party Information'!D6&amp;" "&amp;'Party Information'!E6&amp;'Party Information'!F6&amp;")"</f>
        <v>(Elf Clr8)</v>
      </c>
      <c r="H3" s="28"/>
      <c r="I3" s="27" t="str">
        <f>"("&amp;'Party Information'!D7&amp;" "&amp;'Party Information'!E7&amp;'Party Information'!F7&amp;")"</f>
        <v>(Celestial Mnk/Sor8)</v>
      </c>
      <c r="J3" s="28"/>
      <c r="K3" s="27" t="str">
        <f>"("&amp;'Party Information'!D8&amp;" "&amp;'Party Information'!E8&amp;'Party Information'!F8&amp;")"</f>
        <v>(Elf Rog/Wiz/Ftr6)</v>
      </c>
      <c r="L3" s="28"/>
      <c r="M3" s="27" t="str">
        <f>"("&amp;'Party Information'!D9&amp;" "&amp;'Party Information'!E9&amp;'Party Information'!F9&amp;")"</f>
        <v>(Human Rog5)</v>
      </c>
      <c r="N3" s="28"/>
      <c r="O3" s="27" t="str">
        <f>"("&amp;'Party Information'!D10&amp;" "&amp;'Party Information'!E10&amp;'Party Information'!F10&amp;")"</f>
        <v>(Dwarf Pld5)</v>
      </c>
      <c r="P3" s="28"/>
      <c r="Q3" s="27" t="str">
        <f>"("&amp;'Party Information'!D11&amp;" "&amp;'Party Information'!E11&amp;'Party Information'!F11&amp;")"</f>
        <v>( )</v>
      </c>
      <c r="R3" s="28"/>
      <c r="S3" s="27" t="str">
        <f>"("&amp;'Party Information'!D12&amp;" "&amp;'Party Information'!E12&amp;'Party Information'!F12&amp;")"</f>
        <v>( )</v>
      </c>
      <c r="T3" s="28"/>
      <c r="U3" s="27" t="str">
        <f>"("&amp;'Party Information'!D13&amp;" "&amp;'Party Information'!E13&amp;'Party Information'!F13&amp;")"</f>
        <v>( )</v>
      </c>
      <c r="V3" s="28"/>
      <c r="W3" s="29" t="str">
        <f>"("&amp;'Party Information'!D14&amp;" "&amp;'Party Information'!E14&amp;'Party Information'!F14&amp;")"</f>
        <v>( )</v>
      </c>
      <c r="X3" s="30"/>
    </row>
    <row r="4" spans="2:24" ht="12.75">
      <c r="B4" s="5" t="s">
        <v>27</v>
      </c>
      <c r="C4" s="5" t="s">
        <v>28</v>
      </c>
      <c r="D4" s="5">
        <v>10</v>
      </c>
      <c r="E4" s="5">
        <v>0</v>
      </c>
      <c r="F4" s="6">
        <f aca="true" t="shared" si="0" ref="F4:F44">D4*E4</f>
        <v>0</v>
      </c>
      <c r="G4" s="5">
        <v>0</v>
      </c>
      <c r="H4" s="6">
        <f aca="true" t="shared" si="1" ref="H4:H44">D4*G4</f>
        <v>0</v>
      </c>
      <c r="I4" s="5">
        <v>0</v>
      </c>
      <c r="J4" s="6">
        <f aca="true" t="shared" si="2" ref="J4:J44">D4*I4</f>
        <v>0</v>
      </c>
      <c r="K4" s="5">
        <v>0</v>
      </c>
      <c r="L4" s="6">
        <f aca="true" t="shared" si="3" ref="L4:L44">D4*K4</f>
        <v>0</v>
      </c>
      <c r="M4" s="5">
        <v>0</v>
      </c>
      <c r="N4" s="6">
        <f aca="true" t="shared" si="4" ref="N4:N44">D4*M4</f>
        <v>0</v>
      </c>
      <c r="O4" s="5">
        <v>0</v>
      </c>
      <c r="P4" s="6">
        <f aca="true" t="shared" si="5" ref="P4:P44">D4*O4</f>
        <v>0</v>
      </c>
      <c r="Q4" s="5"/>
      <c r="R4" s="6">
        <f aca="true" t="shared" si="6" ref="R4:R10">F4*Q4</f>
        <v>0</v>
      </c>
      <c r="S4" s="5"/>
      <c r="T4" s="6">
        <f aca="true" t="shared" si="7" ref="T4:T44">D4*S4</f>
        <v>0</v>
      </c>
      <c r="U4" s="5"/>
      <c r="V4" s="6">
        <f aca="true" t="shared" si="8" ref="V4:V44">D4*U4</f>
        <v>0</v>
      </c>
      <c r="W4" s="5"/>
      <c r="X4" s="6">
        <f aca="true" t="shared" si="9" ref="X4:X44">D4*W4</f>
        <v>0</v>
      </c>
    </row>
    <row r="5" spans="2:24" ht="12.75">
      <c r="B5" s="5" t="s">
        <v>27</v>
      </c>
      <c r="C5" s="5" t="s">
        <v>29</v>
      </c>
      <c r="D5" s="5">
        <v>10</v>
      </c>
      <c r="E5" s="5">
        <v>0</v>
      </c>
      <c r="F5" s="6">
        <f t="shared" si="0"/>
        <v>0</v>
      </c>
      <c r="G5" s="5">
        <v>0</v>
      </c>
      <c r="H5" s="6">
        <f t="shared" si="1"/>
        <v>0</v>
      </c>
      <c r="I5" s="5">
        <v>0</v>
      </c>
      <c r="J5" s="6">
        <f t="shared" si="2"/>
        <v>0</v>
      </c>
      <c r="K5" s="5">
        <v>0</v>
      </c>
      <c r="L5" s="6">
        <f t="shared" si="3"/>
        <v>0</v>
      </c>
      <c r="M5" s="5">
        <v>0</v>
      </c>
      <c r="N5" s="6">
        <f t="shared" si="4"/>
        <v>0</v>
      </c>
      <c r="O5" s="5">
        <v>0</v>
      </c>
      <c r="P5" s="6">
        <f t="shared" si="5"/>
        <v>0</v>
      </c>
      <c r="Q5" s="5"/>
      <c r="R5" s="6">
        <f t="shared" si="6"/>
        <v>0</v>
      </c>
      <c r="S5" s="5"/>
      <c r="T5" s="6">
        <f t="shared" si="7"/>
        <v>0</v>
      </c>
      <c r="U5" s="5"/>
      <c r="V5" s="6">
        <f t="shared" si="8"/>
        <v>0</v>
      </c>
      <c r="W5" s="5"/>
      <c r="X5" s="6">
        <f t="shared" si="9"/>
        <v>0</v>
      </c>
    </row>
    <row r="6" spans="2:24" ht="12.75">
      <c r="B6" s="5" t="s">
        <v>27</v>
      </c>
      <c r="C6" s="5" t="s">
        <v>30</v>
      </c>
      <c r="D6" s="5">
        <v>10</v>
      </c>
      <c r="E6" s="5">
        <v>0</v>
      </c>
      <c r="F6" s="6">
        <f t="shared" si="0"/>
        <v>0</v>
      </c>
      <c r="G6" s="5"/>
      <c r="H6" s="6">
        <f t="shared" si="1"/>
        <v>0</v>
      </c>
      <c r="I6" s="5">
        <v>0</v>
      </c>
      <c r="J6" s="6">
        <f t="shared" si="2"/>
        <v>0</v>
      </c>
      <c r="K6" s="5">
        <v>0</v>
      </c>
      <c r="L6" s="6">
        <f t="shared" si="3"/>
        <v>0</v>
      </c>
      <c r="M6" s="5">
        <v>0</v>
      </c>
      <c r="N6" s="6">
        <f t="shared" si="4"/>
        <v>0</v>
      </c>
      <c r="O6" s="5">
        <v>0</v>
      </c>
      <c r="P6" s="6">
        <f t="shared" si="5"/>
        <v>0</v>
      </c>
      <c r="Q6" s="5"/>
      <c r="R6" s="6">
        <f t="shared" si="6"/>
        <v>0</v>
      </c>
      <c r="S6" s="5"/>
      <c r="T6" s="6">
        <f t="shared" si="7"/>
        <v>0</v>
      </c>
      <c r="U6" s="5"/>
      <c r="V6" s="6">
        <f t="shared" si="8"/>
        <v>0</v>
      </c>
      <c r="W6" s="5"/>
      <c r="X6" s="6">
        <f t="shared" si="9"/>
        <v>0</v>
      </c>
    </row>
    <row r="7" spans="2:24" ht="12.75">
      <c r="B7" s="5" t="s">
        <v>27</v>
      </c>
      <c r="C7" s="5" t="s">
        <v>33</v>
      </c>
      <c r="D7" s="5">
        <v>10</v>
      </c>
      <c r="E7" s="5">
        <v>0</v>
      </c>
      <c r="F7" s="6">
        <f t="shared" si="0"/>
        <v>0</v>
      </c>
      <c r="G7" s="5">
        <v>0</v>
      </c>
      <c r="H7" s="6">
        <f t="shared" si="1"/>
        <v>0</v>
      </c>
      <c r="I7" s="5">
        <v>0</v>
      </c>
      <c r="J7" s="6">
        <f t="shared" si="2"/>
        <v>0</v>
      </c>
      <c r="K7" s="5">
        <v>0</v>
      </c>
      <c r="L7" s="6">
        <f>D7*K7</f>
        <v>0</v>
      </c>
      <c r="M7" s="5">
        <v>0</v>
      </c>
      <c r="N7" s="6">
        <f t="shared" si="4"/>
        <v>0</v>
      </c>
      <c r="O7" s="5">
        <v>0</v>
      </c>
      <c r="P7" s="6">
        <f t="shared" si="5"/>
        <v>0</v>
      </c>
      <c r="Q7" s="5"/>
      <c r="R7" s="6">
        <f t="shared" si="6"/>
        <v>0</v>
      </c>
      <c r="S7" s="5">
        <v>0</v>
      </c>
      <c r="T7" s="6">
        <f t="shared" si="7"/>
        <v>0</v>
      </c>
      <c r="U7" s="5"/>
      <c r="V7" s="6">
        <f t="shared" si="8"/>
        <v>0</v>
      </c>
      <c r="W7" s="5"/>
      <c r="X7" s="6">
        <f t="shared" si="9"/>
        <v>0</v>
      </c>
    </row>
    <row r="8" spans="2:24" ht="12.75">
      <c r="B8" s="5"/>
      <c r="C8" s="5"/>
      <c r="D8" s="5"/>
      <c r="E8" s="5"/>
      <c r="F8" s="6">
        <f t="shared" si="0"/>
        <v>0</v>
      </c>
      <c r="G8" s="5"/>
      <c r="H8" s="6">
        <f t="shared" si="1"/>
        <v>0</v>
      </c>
      <c r="I8" s="5"/>
      <c r="J8" s="6">
        <f t="shared" si="2"/>
        <v>0</v>
      </c>
      <c r="K8" s="5"/>
      <c r="L8" s="6">
        <f t="shared" si="3"/>
        <v>0</v>
      </c>
      <c r="M8" s="5"/>
      <c r="N8" s="6">
        <f t="shared" si="4"/>
        <v>0</v>
      </c>
      <c r="O8" s="5"/>
      <c r="P8" s="6">
        <f t="shared" si="5"/>
        <v>0</v>
      </c>
      <c r="Q8" s="5"/>
      <c r="R8" s="6">
        <f t="shared" si="6"/>
        <v>0</v>
      </c>
      <c r="S8" s="5"/>
      <c r="T8" s="6">
        <f t="shared" si="7"/>
        <v>0</v>
      </c>
      <c r="U8" s="5"/>
      <c r="V8" s="6">
        <f t="shared" si="8"/>
        <v>0</v>
      </c>
      <c r="W8" s="5"/>
      <c r="X8" s="6">
        <f t="shared" si="9"/>
        <v>0</v>
      </c>
    </row>
    <row r="9" spans="2:24" ht="12.75">
      <c r="B9" s="5" t="s">
        <v>51</v>
      </c>
      <c r="C9" s="5" t="s">
        <v>52</v>
      </c>
      <c r="D9" s="5">
        <v>50</v>
      </c>
      <c r="E9" s="5"/>
      <c r="F9" s="6">
        <f t="shared" si="0"/>
        <v>0</v>
      </c>
      <c r="G9" s="5"/>
      <c r="H9" s="6">
        <f t="shared" si="1"/>
        <v>0</v>
      </c>
      <c r="I9" s="5">
        <v>0</v>
      </c>
      <c r="J9" s="6">
        <f t="shared" si="2"/>
        <v>0</v>
      </c>
      <c r="K9" s="5"/>
      <c r="L9" s="6">
        <f t="shared" si="3"/>
        <v>0</v>
      </c>
      <c r="M9" s="5">
        <v>0</v>
      </c>
      <c r="N9" s="6">
        <f t="shared" si="4"/>
        <v>0</v>
      </c>
      <c r="O9" s="5"/>
      <c r="P9" s="6">
        <f t="shared" si="5"/>
        <v>0</v>
      </c>
      <c r="Q9" s="5"/>
      <c r="R9" s="6">
        <f t="shared" si="6"/>
        <v>0</v>
      </c>
      <c r="S9" s="5"/>
      <c r="T9" s="6">
        <f t="shared" si="7"/>
        <v>0</v>
      </c>
      <c r="U9" s="5"/>
      <c r="V9" s="6">
        <f t="shared" si="8"/>
        <v>0</v>
      </c>
      <c r="W9" s="5"/>
      <c r="X9" s="6">
        <f t="shared" si="9"/>
        <v>0</v>
      </c>
    </row>
    <row r="10" spans="2:24" ht="12.75">
      <c r="B10" s="5" t="s">
        <v>51</v>
      </c>
      <c r="C10" s="5" t="s">
        <v>52</v>
      </c>
      <c r="D10" s="5">
        <v>25</v>
      </c>
      <c r="E10" s="5"/>
      <c r="F10" s="6">
        <f t="shared" si="0"/>
        <v>0</v>
      </c>
      <c r="G10" s="5"/>
      <c r="H10" s="6">
        <f t="shared" si="1"/>
        <v>0</v>
      </c>
      <c r="I10" s="5"/>
      <c r="J10" s="6">
        <f t="shared" si="2"/>
        <v>0</v>
      </c>
      <c r="K10" s="5">
        <v>0</v>
      </c>
      <c r="L10" s="6">
        <f t="shared" si="3"/>
        <v>0</v>
      </c>
      <c r="M10" s="5"/>
      <c r="N10" s="6">
        <f t="shared" si="4"/>
        <v>0</v>
      </c>
      <c r="O10" s="5"/>
      <c r="P10" s="6">
        <f t="shared" si="5"/>
        <v>0</v>
      </c>
      <c r="Q10" s="5"/>
      <c r="R10" s="6">
        <f t="shared" si="6"/>
        <v>0</v>
      </c>
      <c r="S10" s="5"/>
      <c r="T10" s="6">
        <f t="shared" si="7"/>
        <v>0</v>
      </c>
      <c r="U10" s="5"/>
      <c r="V10" s="6">
        <f t="shared" si="8"/>
        <v>0</v>
      </c>
      <c r="W10" s="5"/>
      <c r="X10" s="6">
        <f t="shared" si="9"/>
        <v>0</v>
      </c>
    </row>
    <row r="11" spans="2:24" ht="12.75">
      <c r="B11" s="5"/>
      <c r="C11" s="5"/>
      <c r="D11" s="5"/>
      <c r="E11" s="5"/>
      <c r="F11" s="6"/>
      <c r="G11" s="5"/>
      <c r="H11" s="6"/>
      <c r="I11" s="5"/>
      <c r="J11" s="6"/>
      <c r="K11" s="5"/>
      <c r="L11" s="6"/>
      <c r="M11" s="5"/>
      <c r="N11" s="6"/>
      <c r="O11" s="5"/>
      <c r="P11" s="6"/>
      <c r="Q11" s="5"/>
      <c r="R11" s="6"/>
      <c r="S11" s="5"/>
      <c r="T11" s="6"/>
      <c r="U11" s="5"/>
      <c r="V11" s="6"/>
      <c r="W11" s="5"/>
      <c r="X11" s="6"/>
    </row>
    <row r="12" spans="2:24" ht="12.75">
      <c r="B12" s="5" t="s">
        <v>53</v>
      </c>
      <c r="C12" s="5" t="s">
        <v>54</v>
      </c>
      <c r="D12" s="5">
        <v>50</v>
      </c>
      <c r="E12" s="5"/>
      <c r="F12" s="6">
        <f t="shared" si="0"/>
        <v>0</v>
      </c>
      <c r="G12" s="5"/>
      <c r="H12" s="6">
        <f t="shared" si="1"/>
        <v>0</v>
      </c>
      <c r="I12" s="5"/>
      <c r="J12" s="6">
        <f t="shared" si="2"/>
        <v>0</v>
      </c>
      <c r="K12" s="5"/>
      <c r="L12" s="6">
        <f t="shared" si="3"/>
        <v>0</v>
      </c>
      <c r="M12" s="5"/>
      <c r="N12" s="6">
        <f t="shared" si="4"/>
        <v>0</v>
      </c>
      <c r="O12" s="5"/>
      <c r="P12" s="6">
        <f t="shared" si="5"/>
        <v>0</v>
      </c>
      <c r="Q12" s="5"/>
      <c r="R12" s="6">
        <f aca="true" t="shared" si="10" ref="R12:R20">F12*Q12</f>
        <v>0</v>
      </c>
      <c r="S12" s="5"/>
      <c r="T12" s="6">
        <f t="shared" si="7"/>
        <v>0</v>
      </c>
      <c r="U12" s="5"/>
      <c r="V12" s="6">
        <f t="shared" si="8"/>
        <v>0</v>
      </c>
      <c r="W12" s="5"/>
      <c r="X12" s="6">
        <f t="shared" si="9"/>
        <v>0</v>
      </c>
    </row>
    <row r="13" spans="2:24" ht="12.75">
      <c r="B13" s="5" t="s">
        <v>53</v>
      </c>
      <c r="C13" s="5" t="s">
        <v>32</v>
      </c>
      <c r="D13" s="5">
        <v>25</v>
      </c>
      <c r="E13" s="5"/>
      <c r="F13" s="6">
        <f t="shared" si="0"/>
        <v>0</v>
      </c>
      <c r="G13" s="5"/>
      <c r="H13" s="6">
        <f t="shared" si="1"/>
        <v>0</v>
      </c>
      <c r="I13" s="5">
        <v>0</v>
      </c>
      <c r="J13" s="6">
        <f t="shared" si="2"/>
        <v>0</v>
      </c>
      <c r="K13" s="5"/>
      <c r="L13" s="6">
        <f t="shared" si="3"/>
        <v>0</v>
      </c>
      <c r="M13" s="5"/>
      <c r="N13" s="6">
        <f t="shared" si="4"/>
        <v>0</v>
      </c>
      <c r="O13" s="5"/>
      <c r="P13" s="6">
        <f t="shared" si="5"/>
        <v>0</v>
      </c>
      <c r="Q13" s="5"/>
      <c r="R13" s="6">
        <f t="shared" si="10"/>
        <v>0</v>
      </c>
      <c r="S13" s="5"/>
      <c r="T13" s="6">
        <f t="shared" si="7"/>
        <v>0</v>
      </c>
      <c r="U13" s="5"/>
      <c r="V13" s="6">
        <f t="shared" si="8"/>
        <v>0</v>
      </c>
      <c r="W13" s="5"/>
      <c r="X13" s="6">
        <f t="shared" si="9"/>
        <v>0</v>
      </c>
    </row>
    <row r="14" spans="2:24" ht="12.75">
      <c r="B14" s="5"/>
      <c r="C14" s="5"/>
      <c r="D14" s="5"/>
      <c r="E14" s="5"/>
      <c r="F14" s="6">
        <f t="shared" si="0"/>
        <v>0</v>
      </c>
      <c r="G14" s="5"/>
      <c r="H14" s="6">
        <f t="shared" si="1"/>
        <v>0</v>
      </c>
      <c r="I14" s="5"/>
      <c r="J14" s="6">
        <f t="shared" si="2"/>
        <v>0</v>
      </c>
      <c r="K14" s="5"/>
      <c r="L14" s="6">
        <f t="shared" si="3"/>
        <v>0</v>
      </c>
      <c r="M14" s="5"/>
      <c r="N14" s="6">
        <f t="shared" si="4"/>
        <v>0</v>
      </c>
      <c r="O14" s="5"/>
      <c r="P14" s="6">
        <f t="shared" si="5"/>
        <v>0</v>
      </c>
      <c r="Q14" s="5"/>
      <c r="R14" s="6">
        <f t="shared" si="10"/>
        <v>0</v>
      </c>
      <c r="S14" s="5"/>
      <c r="T14" s="6">
        <f t="shared" si="7"/>
        <v>0</v>
      </c>
      <c r="U14" s="5"/>
      <c r="V14" s="6">
        <f t="shared" si="8"/>
        <v>0</v>
      </c>
      <c r="W14" s="5"/>
      <c r="X14" s="6">
        <f t="shared" si="9"/>
        <v>0</v>
      </c>
    </row>
    <row r="15" spans="2:24" ht="12.75">
      <c r="B15" s="5" t="s">
        <v>57</v>
      </c>
      <c r="C15" s="5" t="s">
        <v>58</v>
      </c>
      <c r="D15" s="5">
        <v>100</v>
      </c>
      <c r="E15" s="5">
        <v>0</v>
      </c>
      <c r="F15" s="6">
        <f t="shared" si="0"/>
        <v>0</v>
      </c>
      <c r="G15" s="5">
        <v>-1</v>
      </c>
      <c r="H15" s="6">
        <f t="shared" si="1"/>
        <v>-100</v>
      </c>
      <c r="I15" s="5">
        <v>-1</v>
      </c>
      <c r="J15" s="6">
        <f t="shared" si="2"/>
        <v>-100</v>
      </c>
      <c r="K15" s="5">
        <v>0</v>
      </c>
      <c r="L15" s="6">
        <f t="shared" si="3"/>
        <v>0</v>
      </c>
      <c r="M15" s="5">
        <v>0</v>
      </c>
      <c r="N15" s="6">
        <f t="shared" si="4"/>
        <v>0</v>
      </c>
      <c r="O15" s="5"/>
      <c r="P15" s="6">
        <f t="shared" si="5"/>
        <v>0</v>
      </c>
      <c r="Q15" s="5">
        <v>0</v>
      </c>
      <c r="R15" s="6">
        <f>D15*Q15</f>
        <v>0</v>
      </c>
      <c r="S15" s="5">
        <v>0</v>
      </c>
      <c r="T15" s="6">
        <f t="shared" si="7"/>
        <v>0</v>
      </c>
      <c r="U15" s="5"/>
      <c r="V15" s="6">
        <f t="shared" si="8"/>
        <v>0</v>
      </c>
      <c r="W15" s="5"/>
      <c r="X15" s="6">
        <f t="shared" si="9"/>
        <v>0</v>
      </c>
    </row>
    <row r="16" spans="2:24" ht="12.75">
      <c r="B16" s="5" t="s">
        <v>57</v>
      </c>
      <c r="C16" s="5" t="s">
        <v>83</v>
      </c>
      <c r="D16" s="5">
        <v>50</v>
      </c>
      <c r="E16" s="5">
        <v>0</v>
      </c>
      <c r="F16" s="6">
        <f t="shared" si="0"/>
        <v>0</v>
      </c>
      <c r="G16" s="5">
        <v>0</v>
      </c>
      <c r="H16" s="6">
        <f t="shared" si="1"/>
        <v>0</v>
      </c>
      <c r="I16" s="5">
        <v>0</v>
      </c>
      <c r="J16" s="6">
        <f t="shared" si="2"/>
        <v>0</v>
      </c>
      <c r="K16" s="5"/>
      <c r="L16" s="6">
        <f t="shared" si="3"/>
        <v>0</v>
      </c>
      <c r="M16" s="5"/>
      <c r="N16" s="6">
        <f t="shared" si="4"/>
        <v>0</v>
      </c>
      <c r="O16" s="5"/>
      <c r="P16" s="6">
        <f t="shared" si="5"/>
        <v>0</v>
      </c>
      <c r="Q16" s="5">
        <v>0</v>
      </c>
      <c r="R16" s="6">
        <f>D16*Q16</f>
        <v>0</v>
      </c>
      <c r="S16" s="5"/>
      <c r="T16" s="6">
        <f t="shared" si="7"/>
        <v>0</v>
      </c>
      <c r="U16" s="5"/>
      <c r="V16" s="6">
        <f t="shared" si="8"/>
        <v>0</v>
      </c>
      <c r="W16" s="5"/>
      <c r="X16" s="6">
        <f t="shared" si="9"/>
        <v>0</v>
      </c>
    </row>
    <row r="17" spans="2:24" ht="12.75">
      <c r="B17" s="5" t="s">
        <v>57</v>
      </c>
      <c r="C17" s="5" t="s">
        <v>83</v>
      </c>
      <c r="D17" s="5">
        <v>1000</v>
      </c>
      <c r="E17" s="5">
        <v>1</v>
      </c>
      <c r="F17" s="6">
        <f t="shared" si="0"/>
        <v>1000</v>
      </c>
      <c r="G17" s="5">
        <v>1</v>
      </c>
      <c r="H17" s="6">
        <f t="shared" si="1"/>
        <v>1000</v>
      </c>
      <c r="I17" s="5">
        <v>1</v>
      </c>
      <c r="J17" s="6">
        <f t="shared" si="2"/>
        <v>1000</v>
      </c>
      <c r="K17" s="5">
        <v>0</v>
      </c>
      <c r="L17" s="6">
        <f t="shared" si="3"/>
        <v>0</v>
      </c>
      <c r="M17" s="5">
        <v>1</v>
      </c>
      <c r="N17" s="6">
        <f t="shared" si="4"/>
        <v>1000</v>
      </c>
      <c r="O17" s="5">
        <v>1</v>
      </c>
      <c r="P17" s="6">
        <f t="shared" si="5"/>
        <v>1000</v>
      </c>
      <c r="Q17" s="5">
        <v>0</v>
      </c>
      <c r="R17" s="6">
        <f>D17*Q17</f>
        <v>0</v>
      </c>
      <c r="S17" s="5">
        <v>0</v>
      </c>
      <c r="T17" s="6">
        <f t="shared" si="7"/>
        <v>0</v>
      </c>
      <c r="U17" s="5"/>
      <c r="V17" s="6">
        <f t="shared" si="8"/>
        <v>0</v>
      </c>
      <c r="W17" s="5"/>
      <c r="X17" s="6">
        <f t="shared" si="9"/>
        <v>0</v>
      </c>
    </row>
    <row r="18" spans="2:24" ht="12.75">
      <c r="B18" s="5" t="s">
        <v>57</v>
      </c>
      <c r="C18" s="5" t="s">
        <v>58</v>
      </c>
      <c r="D18" s="5">
        <v>100</v>
      </c>
      <c r="E18" s="5">
        <v>0</v>
      </c>
      <c r="F18" s="6">
        <f t="shared" si="0"/>
        <v>0</v>
      </c>
      <c r="G18" s="5">
        <v>0</v>
      </c>
      <c r="H18" s="6">
        <f t="shared" si="1"/>
        <v>0</v>
      </c>
      <c r="I18" s="5">
        <v>0</v>
      </c>
      <c r="J18" s="6">
        <f t="shared" si="2"/>
        <v>0</v>
      </c>
      <c r="K18" s="5">
        <v>1</v>
      </c>
      <c r="L18" s="6">
        <f t="shared" si="3"/>
        <v>100</v>
      </c>
      <c r="M18" s="5"/>
      <c r="N18" s="6">
        <f t="shared" si="4"/>
        <v>0</v>
      </c>
      <c r="O18" s="5"/>
      <c r="P18" s="6">
        <f t="shared" si="5"/>
        <v>0</v>
      </c>
      <c r="Q18" s="5"/>
      <c r="R18" s="6">
        <f t="shared" si="10"/>
        <v>0</v>
      </c>
      <c r="S18" s="5"/>
      <c r="T18" s="6">
        <f t="shared" si="7"/>
        <v>0</v>
      </c>
      <c r="U18" s="5"/>
      <c r="V18" s="6">
        <f t="shared" si="8"/>
        <v>0</v>
      </c>
      <c r="W18" s="5"/>
      <c r="X18" s="6">
        <f t="shared" si="9"/>
        <v>0</v>
      </c>
    </row>
    <row r="19" spans="2:24" ht="12.75">
      <c r="B19" s="5" t="s">
        <v>57</v>
      </c>
      <c r="C19" s="5" t="s">
        <v>59</v>
      </c>
      <c r="D19" s="5">
        <v>25</v>
      </c>
      <c r="E19" s="5">
        <v>0</v>
      </c>
      <c r="F19" s="6">
        <f t="shared" si="0"/>
        <v>0</v>
      </c>
      <c r="G19" s="5">
        <v>0</v>
      </c>
      <c r="H19" s="6">
        <f t="shared" si="1"/>
        <v>0</v>
      </c>
      <c r="I19" s="5">
        <v>0</v>
      </c>
      <c r="J19" s="6">
        <f t="shared" si="2"/>
        <v>0</v>
      </c>
      <c r="K19" s="5">
        <v>0</v>
      </c>
      <c r="L19" s="6">
        <f t="shared" si="3"/>
        <v>0</v>
      </c>
      <c r="M19" s="5"/>
      <c r="N19" s="6">
        <f t="shared" si="4"/>
        <v>0</v>
      </c>
      <c r="O19" s="5"/>
      <c r="P19" s="6">
        <f t="shared" si="5"/>
        <v>0</v>
      </c>
      <c r="Q19" s="5"/>
      <c r="R19" s="6">
        <f t="shared" si="10"/>
        <v>0</v>
      </c>
      <c r="S19" s="5"/>
      <c r="T19" s="6">
        <f t="shared" si="7"/>
        <v>0</v>
      </c>
      <c r="U19" s="5"/>
      <c r="V19" s="6">
        <f t="shared" si="8"/>
        <v>0</v>
      </c>
      <c r="W19" s="5"/>
      <c r="X19" s="6">
        <f t="shared" si="9"/>
        <v>0</v>
      </c>
    </row>
    <row r="20" spans="2:24" ht="12.75">
      <c r="B20" s="5" t="s">
        <v>57</v>
      </c>
      <c r="C20" s="5" t="s">
        <v>60</v>
      </c>
      <c r="D20" s="5">
        <v>200</v>
      </c>
      <c r="E20" s="5">
        <v>0</v>
      </c>
      <c r="F20" s="6">
        <f t="shared" si="0"/>
        <v>0</v>
      </c>
      <c r="G20" s="5">
        <v>0</v>
      </c>
      <c r="H20" s="6">
        <f t="shared" si="1"/>
        <v>0</v>
      </c>
      <c r="I20" s="5">
        <v>0</v>
      </c>
      <c r="J20" s="6">
        <f t="shared" si="2"/>
        <v>0</v>
      </c>
      <c r="K20" s="5"/>
      <c r="L20" s="6">
        <f t="shared" si="3"/>
        <v>0</v>
      </c>
      <c r="M20" s="5"/>
      <c r="N20" s="6">
        <f t="shared" si="4"/>
        <v>0</v>
      </c>
      <c r="O20" s="5"/>
      <c r="P20" s="6">
        <f t="shared" si="5"/>
        <v>0</v>
      </c>
      <c r="Q20" s="5"/>
      <c r="R20" s="6">
        <f t="shared" si="10"/>
        <v>0</v>
      </c>
      <c r="S20" s="5"/>
      <c r="T20" s="6">
        <f t="shared" si="7"/>
        <v>0</v>
      </c>
      <c r="U20" s="5"/>
      <c r="V20" s="6">
        <f t="shared" si="8"/>
        <v>0</v>
      </c>
      <c r="W20" s="5"/>
      <c r="X20" s="6">
        <f t="shared" si="9"/>
        <v>0</v>
      </c>
    </row>
    <row r="21" spans="2:24" ht="12.75">
      <c r="B21" s="5"/>
      <c r="C21" s="5"/>
      <c r="D21" s="5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</row>
    <row r="22" spans="2:24" ht="12.75">
      <c r="B22" s="5" t="s">
        <v>50</v>
      </c>
      <c r="C22" s="5"/>
      <c r="D22" s="5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</row>
    <row r="23" spans="2:24" ht="12.75">
      <c r="B23" s="5" t="s">
        <v>31</v>
      </c>
      <c r="C23" s="5" t="s">
        <v>34</v>
      </c>
      <c r="D23" s="5">
        <v>10</v>
      </c>
      <c r="E23" s="5"/>
      <c r="F23" s="6">
        <f aca="true" t="shared" si="11" ref="F23:F28">D23*E23</f>
        <v>0</v>
      </c>
      <c r="G23" s="5"/>
      <c r="H23" s="6">
        <f aca="true" t="shared" si="12" ref="H23:H28">D23*G23</f>
        <v>0</v>
      </c>
      <c r="I23" s="5">
        <v>0</v>
      </c>
      <c r="J23" s="6">
        <f aca="true" t="shared" si="13" ref="J23:J28">D23*I23</f>
        <v>0</v>
      </c>
      <c r="K23" s="5"/>
      <c r="L23" s="6">
        <f aca="true" t="shared" si="14" ref="L23:L28">D23*K23</f>
        <v>0</v>
      </c>
      <c r="M23" s="5"/>
      <c r="N23" s="6">
        <f aca="true" t="shared" si="15" ref="N23:N28">D23*M23</f>
        <v>0</v>
      </c>
      <c r="O23" s="5"/>
      <c r="P23" s="6">
        <f aca="true" t="shared" si="16" ref="P23:P28">D23*O23</f>
        <v>0</v>
      </c>
      <c r="Q23" s="5"/>
      <c r="R23" s="6">
        <f aca="true" t="shared" si="17" ref="R23:R28">F23*Q23</f>
        <v>0</v>
      </c>
      <c r="S23" s="5"/>
      <c r="T23" s="6">
        <f aca="true" t="shared" si="18" ref="T23:T28">D23*S23</f>
        <v>0</v>
      </c>
      <c r="U23" s="5"/>
      <c r="V23" s="6"/>
      <c r="W23" s="5"/>
      <c r="X23" s="6"/>
    </row>
    <row r="24" spans="2:24" ht="12.75">
      <c r="B24" s="5" t="s">
        <v>31</v>
      </c>
      <c r="C24" s="5" t="s">
        <v>35</v>
      </c>
      <c r="D24" s="5">
        <v>25</v>
      </c>
      <c r="E24" s="5"/>
      <c r="F24" s="6">
        <f t="shared" si="11"/>
        <v>0</v>
      </c>
      <c r="G24" s="5"/>
      <c r="H24" s="6">
        <f t="shared" si="12"/>
        <v>0</v>
      </c>
      <c r="I24" s="5"/>
      <c r="J24" s="6">
        <f t="shared" si="13"/>
        <v>0</v>
      </c>
      <c r="K24" s="5"/>
      <c r="L24" s="6">
        <f t="shared" si="14"/>
        <v>0</v>
      </c>
      <c r="M24" s="5"/>
      <c r="N24" s="6">
        <f t="shared" si="15"/>
        <v>0</v>
      </c>
      <c r="O24" s="5"/>
      <c r="P24" s="6">
        <f t="shared" si="16"/>
        <v>0</v>
      </c>
      <c r="Q24" s="5"/>
      <c r="R24" s="6">
        <f t="shared" si="17"/>
        <v>0</v>
      </c>
      <c r="S24" s="5"/>
      <c r="T24" s="6">
        <f t="shared" si="18"/>
        <v>0</v>
      </c>
      <c r="U24" s="5"/>
      <c r="V24" s="6"/>
      <c r="W24" s="5"/>
      <c r="X24" s="6"/>
    </row>
    <row r="25" spans="2:24" ht="12.75">
      <c r="B25" s="5" t="s">
        <v>31</v>
      </c>
      <c r="C25" s="5" t="s">
        <v>36</v>
      </c>
      <c r="D25" s="5">
        <v>50</v>
      </c>
      <c r="E25" s="5"/>
      <c r="F25" s="6">
        <f t="shared" si="11"/>
        <v>0</v>
      </c>
      <c r="G25" s="5"/>
      <c r="H25" s="6">
        <f t="shared" si="12"/>
        <v>0</v>
      </c>
      <c r="I25" s="5"/>
      <c r="J25" s="6">
        <f t="shared" si="13"/>
        <v>0</v>
      </c>
      <c r="K25" s="5"/>
      <c r="L25" s="6">
        <f t="shared" si="14"/>
        <v>0</v>
      </c>
      <c r="M25" s="5"/>
      <c r="N25" s="6">
        <f t="shared" si="15"/>
        <v>0</v>
      </c>
      <c r="O25" s="5"/>
      <c r="P25" s="6">
        <f t="shared" si="16"/>
        <v>0</v>
      </c>
      <c r="Q25" s="5"/>
      <c r="R25" s="6">
        <f t="shared" si="17"/>
        <v>0</v>
      </c>
      <c r="S25" s="5"/>
      <c r="T25" s="6">
        <f t="shared" si="18"/>
        <v>0</v>
      </c>
      <c r="U25" s="5"/>
      <c r="V25" s="6"/>
      <c r="W25" s="5"/>
      <c r="X25" s="6"/>
    </row>
    <row r="26" spans="2:24" ht="12.75">
      <c r="B26" s="5" t="s">
        <v>31</v>
      </c>
      <c r="C26" s="5" t="s">
        <v>37</v>
      </c>
      <c r="D26" s="5">
        <v>75</v>
      </c>
      <c r="E26" s="5"/>
      <c r="F26" s="6">
        <f t="shared" si="11"/>
        <v>0</v>
      </c>
      <c r="G26" s="5"/>
      <c r="H26" s="6">
        <f t="shared" si="12"/>
        <v>0</v>
      </c>
      <c r="I26" s="5"/>
      <c r="J26" s="6">
        <f t="shared" si="13"/>
        <v>0</v>
      </c>
      <c r="K26" s="5"/>
      <c r="L26" s="6">
        <f t="shared" si="14"/>
        <v>0</v>
      </c>
      <c r="M26" s="5"/>
      <c r="N26" s="6">
        <f t="shared" si="15"/>
        <v>0</v>
      </c>
      <c r="O26" s="5"/>
      <c r="P26" s="6">
        <f t="shared" si="16"/>
        <v>0</v>
      </c>
      <c r="Q26" s="5"/>
      <c r="R26" s="6">
        <f t="shared" si="17"/>
        <v>0</v>
      </c>
      <c r="S26" s="5"/>
      <c r="T26" s="6">
        <f t="shared" si="18"/>
        <v>0</v>
      </c>
      <c r="U26" s="5"/>
      <c r="V26" s="6"/>
      <c r="W26" s="5"/>
      <c r="X26" s="6"/>
    </row>
    <row r="27" spans="2:24" ht="12.75">
      <c r="B27" s="5" t="s">
        <v>31</v>
      </c>
      <c r="C27" s="5" t="s">
        <v>38</v>
      </c>
      <c r="D27" s="5">
        <v>100</v>
      </c>
      <c r="E27" s="5"/>
      <c r="F27" s="6">
        <f t="shared" si="11"/>
        <v>0</v>
      </c>
      <c r="G27" s="5"/>
      <c r="H27" s="6">
        <f t="shared" si="12"/>
        <v>0</v>
      </c>
      <c r="I27" s="5"/>
      <c r="J27" s="6">
        <f t="shared" si="13"/>
        <v>0</v>
      </c>
      <c r="K27" s="5"/>
      <c r="L27" s="6">
        <f t="shared" si="14"/>
        <v>0</v>
      </c>
      <c r="M27" s="5"/>
      <c r="N27" s="6">
        <f t="shared" si="15"/>
        <v>0</v>
      </c>
      <c r="O27" s="5"/>
      <c r="P27" s="6">
        <f t="shared" si="16"/>
        <v>0</v>
      </c>
      <c r="Q27" s="5"/>
      <c r="R27" s="6">
        <f t="shared" si="17"/>
        <v>0</v>
      </c>
      <c r="S27" s="5"/>
      <c r="T27" s="6">
        <f t="shared" si="18"/>
        <v>0</v>
      </c>
      <c r="U27" s="5"/>
      <c r="V27" s="6"/>
      <c r="W27" s="5"/>
      <c r="X27" s="6"/>
    </row>
    <row r="28" spans="2:24" ht="12.75">
      <c r="B28" s="5" t="s">
        <v>31</v>
      </c>
      <c r="C28" s="5" t="s">
        <v>39</v>
      </c>
      <c r="D28" s="5">
        <v>125</v>
      </c>
      <c r="E28" s="5"/>
      <c r="F28" s="6">
        <f t="shared" si="11"/>
        <v>0</v>
      </c>
      <c r="G28" s="5"/>
      <c r="H28" s="6">
        <f t="shared" si="12"/>
        <v>0</v>
      </c>
      <c r="I28" s="5"/>
      <c r="J28" s="6">
        <f t="shared" si="13"/>
        <v>0</v>
      </c>
      <c r="K28" s="5"/>
      <c r="L28" s="6">
        <f t="shared" si="14"/>
        <v>0</v>
      </c>
      <c r="M28" s="5"/>
      <c r="N28" s="6">
        <f t="shared" si="15"/>
        <v>0</v>
      </c>
      <c r="O28" s="5"/>
      <c r="P28" s="6">
        <f t="shared" si="16"/>
        <v>0</v>
      </c>
      <c r="Q28" s="5"/>
      <c r="R28" s="6">
        <f t="shared" si="17"/>
        <v>0</v>
      </c>
      <c r="S28" s="5"/>
      <c r="T28" s="6">
        <f t="shared" si="18"/>
        <v>0</v>
      </c>
      <c r="U28" s="5"/>
      <c r="V28" s="6"/>
      <c r="W28" s="5"/>
      <c r="X28" s="6"/>
    </row>
    <row r="29" spans="2:24" ht="12.75">
      <c r="B29" s="5"/>
      <c r="C29" s="5"/>
      <c r="D29" s="5"/>
      <c r="E29" s="5"/>
      <c r="F29" s="6"/>
      <c r="G29" s="5"/>
      <c r="H29" s="6"/>
      <c r="I29" s="5"/>
      <c r="J29" s="6"/>
      <c r="K29" s="5"/>
      <c r="L29" s="6"/>
      <c r="M29" s="5"/>
      <c r="N29" s="6"/>
      <c r="O29" s="5"/>
      <c r="P29" s="6"/>
      <c r="Q29" s="5"/>
      <c r="R29" s="6"/>
      <c r="S29" s="5"/>
      <c r="T29" s="6"/>
      <c r="U29" s="5"/>
      <c r="V29" s="6"/>
      <c r="W29" s="5"/>
      <c r="X29" s="6"/>
    </row>
    <row r="30" spans="2:24" ht="12.75">
      <c r="B30" s="5" t="s">
        <v>49</v>
      </c>
      <c r="C30" s="5"/>
      <c r="D30" s="5"/>
      <c r="E30" s="5"/>
      <c r="F30" s="6"/>
      <c r="G30" s="5"/>
      <c r="H30" s="6"/>
      <c r="I30" s="5"/>
      <c r="J30" s="6"/>
      <c r="K30" s="5"/>
      <c r="L30" s="6"/>
      <c r="M30" s="5"/>
      <c r="N30" s="6"/>
      <c r="O30" s="5"/>
      <c r="P30" s="6"/>
      <c r="Q30" s="5"/>
      <c r="R30" s="6"/>
      <c r="S30" s="5"/>
      <c r="T30" s="6"/>
      <c r="U30" s="5"/>
      <c r="V30" s="6"/>
      <c r="W30" s="5"/>
      <c r="X30" s="6"/>
    </row>
    <row r="31" spans="2:24" ht="12.75">
      <c r="B31" s="5" t="s">
        <v>31</v>
      </c>
      <c r="C31" s="5" t="s">
        <v>34</v>
      </c>
      <c r="D31" s="5">
        <v>25</v>
      </c>
      <c r="E31" s="5">
        <v>0</v>
      </c>
      <c r="F31" s="6">
        <f aca="true" t="shared" si="19" ref="F31:F36">D31*E31</f>
        <v>0</v>
      </c>
      <c r="G31" s="5"/>
      <c r="H31" s="6">
        <f aca="true" t="shared" si="20" ref="H31:H36">D31*G31</f>
        <v>0</v>
      </c>
      <c r="I31" s="5"/>
      <c r="J31" s="6">
        <f aca="true" t="shared" si="21" ref="J31:J36">D31*I31</f>
        <v>0</v>
      </c>
      <c r="K31" s="5">
        <v>0</v>
      </c>
      <c r="L31" s="6">
        <f aca="true" t="shared" si="22" ref="L31:L36">D31*K31</f>
        <v>0</v>
      </c>
      <c r="M31" s="5"/>
      <c r="N31" s="6">
        <f aca="true" t="shared" si="23" ref="N31:N36">D31*M31</f>
        <v>0</v>
      </c>
      <c r="O31" s="5"/>
      <c r="P31" s="6">
        <f aca="true" t="shared" si="24" ref="P31:P36">D31*O31</f>
        <v>0</v>
      </c>
      <c r="Q31" s="5">
        <v>0</v>
      </c>
      <c r="R31" s="6">
        <f>D31*Q31</f>
        <v>0</v>
      </c>
      <c r="S31" s="5"/>
      <c r="T31" s="6">
        <f aca="true" t="shared" si="25" ref="T31:T36">D31*S31</f>
        <v>0</v>
      </c>
      <c r="U31" s="5"/>
      <c r="V31" s="6"/>
      <c r="W31" s="5"/>
      <c r="X31" s="6"/>
    </row>
    <row r="32" spans="2:24" ht="12.75">
      <c r="B32" s="5" t="s">
        <v>31</v>
      </c>
      <c r="C32" s="5" t="s">
        <v>35</v>
      </c>
      <c r="D32" s="5">
        <v>50</v>
      </c>
      <c r="E32" s="5">
        <v>0</v>
      </c>
      <c r="F32" s="6">
        <f t="shared" si="19"/>
        <v>0</v>
      </c>
      <c r="G32" s="5"/>
      <c r="H32" s="6">
        <f t="shared" si="20"/>
        <v>0</v>
      </c>
      <c r="I32" s="5"/>
      <c r="J32" s="6">
        <f t="shared" si="21"/>
        <v>0</v>
      </c>
      <c r="K32" s="5"/>
      <c r="L32" s="6">
        <f t="shared" si="22"/>
        <v>0</v>
      </c>
      <c r="M32" s="5">
        <v>0</v>
      </c>
      <c r="N32" s="6">
        <f t="shared" si="23"/>
        <v>0</v>
      </c>
      <c r="O32" s="5"/>
      <c r="P32" s="6">
        <f t="shared" si="24"/>
        <v>0</v>
      </c>
      <c r="Q32" s="5">
        <v>0</v>
      </c>
      <c r="R32" s="6">
        <f>D32*Q32</f>
        <v>0</v>
      </c>
      <c r="S32" s="5"/>
      <c r="T32" s="6">
        <f t="shared" si="25"/>
        <v>0</v>
      </c>
      <c r="U32" s="5"/>
      <c r="V32" s="6"/>
      <c r="W32" s="5"/>
      <c r="X32" s="6"/>
    </row>
    <row r="33" spans="2:24" ht="12.75">
      <c r="B33" s="5" t="s">
        <v>31</v>
      </c>
      <c r="C33" s="5" t="s">
        <v>36</v>
      </c>
      <c r="D33" s="5">
        <v>100</v>
      </c>
      <c r="E33" s="5">
        <v>0</v>
      </c>
      <c r="F33" s="6">
        <f t="shared" si="19"/>
        <v>0</v>
      </c>
      <c r="G33" s="5"/>
      <c r="H33" s="6">
        <f t="shared" si="20"/>
        <v>0</v>
      </c>
      <c r="I33" s="5"/>
      <c r="J33" s="6">
        <f t="shared" si="21"/>
        <v>0</v>
      </c>
      <c r="K33" s="5"/>
      <c r="L33" s="6">
        <f t="shared" si="22"/>
        <v>0</v>
      </c>
      <c r="M33" s="5">
        <v>0</v>
      </c>
      <c r="N33" s="6">
        <f t="shared" si="23"/>
        <v>0</v>
      </c>
      <c r="O33" s="5"/>
      <c r="P33" s="6">
        <f t="shared" si="24"/>
        <v>0</v>
      </c>
      <c r="Q33" s="5">
        <v>0</v>
      </c>
      <c r="R33" s="6">
        <f>D33*Q33</f>
        <v>0</v>
      </c>
      <c r="S33" s="5"/>
      <c r="T33" s="6">
        <f t="shared" si="25"/>
        <v>0</v>
      </c>
      <c r="U33" s="5"/>
      <c r="V33" s="6"/>
      <c r="W33" s="5"/>
      <c r="X33" s="6"/>
    </row>
    <row r="34" spans="2:24" ht="12.75">
      <c r="B34" s="5" t="s">
        <v>31</v>
      </c>
      <c r="C34" s="5" t="s">
        <v>37</v>
      </c>
      <c r="D34" s="5">
        <v>150</v>
      </c>
      <c r="E34" s="5">
        <v>0</v>
      </c>
      <c r="F34" s="6">
        <f t="shared" si="19"/>
        <v>0</v>
      </c>
      <c r="G34" s="5"/>
      <c r="H34" s="6">
        <f t="shared" si="20"/>
        <v>0</v>
      </c>
      <c r="I34" s="5"/>
      <c r="J34" s="6">
        <f t="shared" si="21"/>
        <v>0</v>
      </c>
      <c r="K34" s="5"/>
      <c r="L34" s="6">
        <f t="shared" si="22"/>
        <v>0</v>
      </c>
      <c r="M34" s="5">
        <v>0</v>
      </c>
      <c r="N34" s="6">
        <f t="shared" si="23"/>
        <v>0</v>
      </c>
      <c r="O34" s="5"/>
      <c r="P34" s="6">
        <f t="shared" si="24"/>
        <v>0</v>
      </c>
      <c r="Q34" s="5"/>
      <c r="R34" s="6">
        <f>F34*Q34</f>
        <v>0</v>
      </c>
      <c r="S34" s="5"/>
      <c r="T34" s="6">
        <f t="shared" si="25"/>
        <v>0</v>
      </c>
      <c r="U34" s="5"/>
      <c r="V34" s="6"/>
      <c r="W34" s="5"/>
      <c r="X34" s="6"/>
    </row>
    <row r="35" spans="2:24" ht="12.75">
      <c r="B35" s="5" t="s">
        <v>31</v>
      </c>
      <c r="C35" s="5" t="s">
        <v>38</v>
      </c>
      <c r="D35" s="5">
        <v>200</v>
      </c>
      <c r="E35" s="5"/>
      <c r="F35" s="6">
        <f t="shared" si="19"/>
        <v>0</v>
      </c>
      <c r="G35" s="5"/>
      <c r="H35" s="6">
        <f t="shared" si="20"/>
        <v>0</v>
      </c>
      <c r="I35" s="5"/>
      <c r="J35" s="6">
        <f t="shared" si="21"/>
        <v>0</v>
      </c>
      <c r="K35" s="5"/>
      <c r="L35" s="6">
        <f t="shared" si="22"/>
        <v>0</v>
      </c>
      <c r="M35" s="5"/>
      <c r="N35" s="6">
        <f t="shared" si="23"/>
        <v>0</v>
      </c>
      <c r="O35" s="5"/>
      <c r="P35" s="6">
        <f t="shared" si="24"/>
        <v>0</v>
      </c>
      <c r="Q35" s="5"/>
      <c r="R35" s="6">
        <f>F35*Q35</f>
        <v>0</v>
      </c>
      <c r="S35" s="5"/>
      <c r="T35" s="6">
        <f t="shared" si="25"/>
        <v>0</v>
      </c>
      <c r="U35" s="5"/>
      <c r="V35" s="6"/>
      <c r="W35" s="5"/>
      <c r="X35" s="6"/>
    </row>
    <row r="36" spans="2:24" ht="12.75">
      <c r="B36" s="5" t="s">
        <v>31</v>
      </c>
      <c r="C36" s="5" t="s">
        <v>39</v>
      </c>
      <c r="D36" s="5">
        <v>250</v>
      </c>
      <c r="E36" s="5"/>
      <c r="F36" s="6">
        <f t="shared" si="19"/>
        <v>0</v>
      </c>
      <c r="G36" s="5"/>
      <c r="H36" s="6">
        <f t="shared" si="20"/>
        <v>0</v>
      </c>
      <c r="I36" s="5"/>
      <c r="J36" s="6">
        <f t="shared" si="21"/>
        <v>0</v>
      </c>
      <c r="K36" s="5"/>
      <c r="L36" s="6">
        <f t="shared" si="22"/>
        <v>0</v>
      </c>
      <c r="M36" s="5"/>
      <c r="N36" s="6">
        <f t="shared" si="23"/>
        <v>0</v>
      </c>
      <c r="O36" s="5"/>
      <c r="P36" s="6">
        <f t="shared" si="24"/>
        <v>0</v>
      </c>
      <c r="Q36" s="5"/>
      <c r="R36" s="6">
        <f>F36*Q36</f>
        <v>0</v>
      </c>
      <c r="S36" s="5"/>
      <c r="T36" s="6">
        <f t="shared" si="25"/>
        <v>0</v>
      </c>
      <c r="U36" s="5"/>
      <c r="V36" s="6">
        <f t="shared" si="8"/>
        <v>0</v>
      </c>
      <c r="W36" s="5"/>
      <c r="X36" s="6">
        <f t="shared" si="9"/>
        <v>0</v>
      </c>
    </row>
    <row r="37" spans="2:24" ht="12.75">
      <c r="B37" s="5"/>
      <c r="C37" s="5"/>
      <c r="D37" s="5"/>
      <c r="E37" s="5"/>
      <c r="F37" s="6"/>
      <c r="G37" s="5"/>
      <c r="H37" s="6"/>
      <c r="I37" s="5"/>
      <c r="J37" s="6"/>
      <c r="K37" s="5"/>
      <c r="L37" s="6"/>
      <c r="M37" s="5"/>
      <c r="N37" s="6"/>
      <c r="O37" s="5"/>
      <c r="P37" s="6"/>
      <c r="Q37" s="5"/>
      <c r="R37" s="6"/>
      <c r="S37" s="5"/>
      <c r="T37" s="6"/>
      <c r="U37" s="5"/>
      <c r="V37" s="6"/>
      <c r="W37" s="5"/>
      <c r="X37" s="6"/>
    </row>
    <row r="38" spans="2:24" ht="12.75">
      <c r="B38" s="24" t="s">
        <v>48</v>
      </c>
      <c r="C38" s="5"/>
      <c r="D38" s="5"/>
      <c r="E38" s="5"/>
      <c r="F38" s="6"/>
      <c r="G38" s="5"/>
      <c r="H38" s="6"/>
      <c r="I38" s="5"/>
      <c r="J38" s="6"/>
      <c r="K38" s="5"/>
      <c r="L38" s="6"/>
      <c r="M38" s="5"/>
      <c r="N38" s="6"/>
      <c r="O38" s="5"/>
      <c r="P38" s="6"/>
      <c r="Q38" s="5"/>
      <c r="R38" s="6"/>
      <c r="S38" s="5"/>
      <c r="T38" s="6"/>
      <c r="U38" s="5"/>
      <c r="V38" s="6"/>
      <c r="W38" s="5"/>
      <c r="X38" s="6"/>
    </row>
    <row r="39" spans="2:24" ht="12.75">
      <c r="B39" s="5" t="s">
        <v>31</v>
      </c>
      <c r="C39" s="5" t="s">
        <v>34</v>
      </c>
      <c r="D39" s="5">
        <v>50</v>
      </c>
      <c r="E39" s="5"/>
      <c r="F39" s="6">
        <f t="shared" si="0"/>
        <v>0</v>
      </c>
      <c r="G39" s="5">
        <v>0</v>
      </c>
      <c r="H39" s="6">
        <f t="shared" si="1"/>
        <v>0</v>
      </c>
      <c r="I39" s="5"/>
      <c r="J39" s="6">
        <f t="shared" si="2"/>
        <v>0</v>
      </c>
      <c r="K39" s="5"/>
      <c r="L39" s="6">
        <f t="shared" si="3"/>
        <v>0</v>
      </c>
      <c r="M39" s="5"/>
      <c r="N39" s="6">
        <f t="shared" si="4"/>
        <v>0</v>
      </c>
      <c r="O39" s="5"/>
      <c r="P39" s="6">
        <f t="shared" si="5"/>
        <v>0</v>
      </c>
      <c r="Q39" s="5"/>
      <c r="R39" s="6">
        <f aca="true" t="shared" si="26" ref="R39:R44">F39*Q39</f>
        <v>0</v>
      </c>
      <c r="S39" s="5"/>
      <c r="T39" s="6">
        <f t="shared" si="7"/>
        <v>0</v>
      </c>
      <c r="U39" s="5"/>
      <c r="V39" s="6">
        <f t="shared" si="8"/>
        <v>0</v>
      </c>
      <c r="W39" s="5"/>
      <c r="X39" s="6">
        <f t="shared" si="9"/>
        <v>0</v>
      </c>
    </row>
    <row r="40" spans="2:24" ht="12.75">
      <c r="B40" s="5" t="s">
        <v>31</v>
      </c>
      <c r="C40" s="5" t="s">
        <v>35</v>
      </c>
      <c r="D40" s="5">
        <v>100</v>
      </c>
      <c r="E40" s="5"/>
      <c r="F40" s="6">
        <f t="shared" si="0"/>
        <v>0</v>
      </c>
      <c r="G40" s="5">
        <v>0</v>
      </c>
      <c r="H40" s="6">
        <f t="shared" si="1"/>
        <v>0</v>
      </c>
      <c r="I40" s="5"/>
      <c r="J40" s="6">
        <f t="shared" si="2"/>
        <v>0</v>
      </c>
      <c r="K40" s="5"/>
      <c r="L40" s="6">
        <f t="shared" si="3"/>
        <v>0</v>
      </c>
      <c r="M40" s="5"/>
      <c r="N40" s="6">
        <f t="shared" si="4"/>
        <v>0</v>
      </c>
      <c r="O40" s="5"/>
      <c r="P40" s="6">
        <f t="shared" si="5"/>
        <v>0</v>
      </c>
      <c r="Q40" s="5"/>
      <c r="R40" s="6">
        <f t="shared" si="26"/>
        <v>0</v>
      </c>
      <c r="S40" s="5"/>
      <c r="T40" s="6">
        <f t="shared" si="7"/>
        <v>0</v>
      </c>
      <c r="U40" s="5"/>
      <c r="V40" s="6">
        <f t="shared" si="8"/>
        <v>0</v>
      </c>
      <c r="W40" s="5"/>
      <c r="X40" s="6">
        <f t="shared" si="9"/>
        <v>0</v>
      </c>
    </row>
    <row r="41" spans="2:24" ht="12.75">
      <c r="B41" s="5" t="s">
        <v>31</v>
      </c>
      <c r="C41" s="5" t="s">
        <v>36</v>
      </c>
      <c r="D41" s="5">
        <v>150</v>
      </c>
      <c r="E41" s="5"/>
      <c r="F41" s="6">
        <f t="shared" si="0"/>
        <v>0</v>
      </c>
      <c r="G41" s="5">
        <v>0</v>
      </c>
      <c r="H41" s="6">
        <f t="shared" si="1"/>
        <v>0</v>
      </c>
      <c r="I41" s="5"/>
      <c r="J41" s="6">
        <f t="shared" si="2"/>
        <v>0</v>
      </c>
      <c r="K41" s="5"/>
      <c r="L41" s="6">
        <f t="shared" si="3"/>
        <v>0</v>
      </c>
      <c r="M41" s="5"/>
      <c r="N41" s="6">
        <f t="shared" si="4"/>
        <v>0</v>
      </c>
      <c r="O41" s="5"/>
      <c r="P41" s="6">
        <f t="shared" si="5"/>
        <v>0</v>
      </c>
      <c r="Q41" s="5"/>
      <c r="R41" s="6">
        <f t="shared" si="26"/>
        <v>0</v>
      </c>
      <c r="S41" s="5"/>
      <c r="T41" s="6">
        <f t="shared" si="7"/>
        <v>0</v>
      </c>
      <c r="U41" s="5"/>
      <c r="V41" s="6">
        <f t="shared" si="8"/>
        <v>0</v>
      </c>
      <c r="W41" s="5"/>
      <c r="X41" s="6">
        <f t="shared" si="9"/>
        <v>0</v>
      </c>
    </row>
    <row r="42" spans="2:24" ht="12.75">
      <c r="B42" s="5" t="s">
        <v>31</v>
      </c>
      <c r="C42" s="5" t="s">
        <v>37</v>
      </c>
      <c r="D42" s="5">
        <v>200</v>
      </c>
      <c r="E42" s="5"/>
      <c r="F42" s="6">
        <f t="shared" si="0"/>
        <v>0</v>
      </c>
      <c r="G42" s="5"/>
      <c r="H42" s="6">
        <f t="shared" si="1"/>
        <v>0</v>
      </c>
      <c r="I42" s="5"/>
      <c r="J42" s="6">
        <f t="shared" si="2"/>
        <v>0</v>
      </c>
      <c r="K42" s="5"/>
      <c r="L42" s="6">
        <f t="shared" si="3"/>
        <v>0</v>
      </c>
      <c r="M42" s="5"/>
      <c r="N42" s="6">
        <f t="shared" si="4"/>
        <v>0</v>
      </c>
      <c r="O42" s="5"/>
      <c r="P42" s="6">
        <f t="shared" si="5"/>
        <v>0</v>
      </c>
      <c r="Q42" s="5"/>
      <c r="R42" s="6">
        <f t="shared" si="26"/>
        <v>0</v>
      </c>
      <c r="S42" s="5"/>
      <c r="T42" s="6">
        <f t="shared" si="7"/>
        <v>0</v>
      </c>
      <c r="U42" s="5"/>
      <c r="V42" s="6">
        <f t="shared" si="8"/>
        <v>0</v>
      </c>
      <c r="W42" s="5"/>
      <c r="X42" s="6">
        <f t="shared" si="9"/>
        <v>0</v>
      </c>
    </row>
    <row r="43" spans="2:24" ht="12.75">
      <c r="B43" s="5" t="s">
        <v>31</v>
      </c>
      <c r="C43" s="5" t="s">
        <v>38</v>
      </c>
      <c r="D43" s="5">
        <v>250</v>
      </c>
      <c r="E43" s="5"/>
      <c r="F43" s="6">
        <f t="shared" si="0"/>
        <v>0</v>
      </c>
      <c r="G43" s="5"/>
      <c r="H43" s="6">
        <f t="shared" si="1"/>
        <v>0</v>
      </c>
      <c r="I43" s="5"/>
      <c r="J43" s="6">
        <f t="shared" si="2"/>
        <v>0</v>
      </c>
      <c r="K43" s="5"/>
      <c r="L43" s="6">
        <f t="shared" si="3"/>
        <v>0</v>
      </c>
      <c r="M43" s="5"/>
      <c r="N43" s="6">
        <f t="shared" si="4"/>
        <v>0</v>
      </c>
      <c r="O43" s="5"/>
      <c r="P43" s="6">
        <f t="shared" si="5"/>
        <v>0</v>
      </c>
      <c r="Q43" s="5"/>
      <c r="R43" s="6">
        <f t="shared" si="26"/>
        <v>0</v>
      </c>
      <c r="S43" s="5"/>
      <c r="T43" s="6">
        <f t="shared" si="7"/>
        <v>0</v>
      </c>
      <c r="U43" s="5"/>
      <c r="V43" s="6">
        <f t="shared" si="8"/>
        <v>0</v>
      </c>
      <c r="W43" s="5"/>
      <c r="X43" s="6">
        <f t="shared" si="9"/>
        <v>0</v>
      </c>
    </row>
    <row r="44" spans="2:24" ht="12.75">
      <c r="B44" s="5" t="s">
        <v>31</v>
      </c>
      <c r="C44" s="5" t="s">
        <v>39</v>
      </c>
      <c r="D44" s="5">
        <v>300</v>
      </c>
      <c r="E44" s="5"/>
      <c r="F44" s="6">
        <f t="shared" si="0"/>
        <v>0</v>
      </c>
      <c r="G44" s="5"/>
      <c r="H44" s="6">
        <f t="shared" si="1"/>
        <v>0</v>
      </c>
      <c r="I44" s="5"/>
      <c r="J44" s="6">
        <f t="shared" si="2"/>
        <v>0</v>
      </c>
      <c r="K44" s="5"/>
      <c r="L44" s="6">
        <f t="shared" si="3"/>
        <v>0</v>
      </c>
      <c r="M44" s="5"/>
      <c r="N44" s="6">
        <f t="shared" si="4"/>
        <v>0</v>
      </c>
      <c r="O44" s="5"/>
      <c r="P44" s="6">
        <f t="shared" si="5"/>
        <v>0</v>
      </c>
      <c r="Q44" s="5"/>
      <c r="R44" s="6">
        <f t="shared" si="26"/>
        <v>0</v>
      </c>
      <c r="S44" s="5"/>
      <c r="T44" s="6">
        <f t="shared" si="7"/>
        <v>0</v>
      </c>
      <c r="U44" s="5"/>
      <c r="V44" s="6">
        <f t="shared" si="8"/>
        <v>0</v>
      </c>
      <c r="W44" s="5"/>
      <c r="X44" s="6">
        <f t="shared" si="9"/>
        <v>0</v>
      </c>
    </row>
    <row r="45" spans="4:24" ht="12.75">
      <c r="D45" s="2" t="s">
        <v>16</v>
      </c>
      <c r="E45" s="2"/>
      <c r="F45" s="2">
        <f>SUM(F4:F44)</f>
        <v>1000</v>
      </c>
      <c r="G45" s="2"/>
      <c r="H45" s="2">
        <f>SUM(H4:H44)</f>
        <v>900</v>
      </c>
      <c r="I45" s="2"/>
      <c r="J45" s="2">
        <f>SUM(J4:J44)</f>
        <v>900</v>
      </c>
      <c r="K45" s="2"/>
      <c r="L45" s="2">
        <f>SUM(L4:L44)</f>
        <v>100</v>
      </c>
      <c r="M45" s="2"/>
      <c r="N45" s="2">
        <f>SUM(N4:N44)</f>
        <v>1000</v>
      </c>
      <c r="O45" s="2"/>
      <c r="P45" s="2">
        <f>SUM(P4:P44)</f>
        <v>1000</v>
      </c>
      <c r="Q45" s="2"/>
      <c r="R45" s="2">
        <f>SUM(R4:R44)</f>
        <v>0</v>
      </c>
      <c r="S45" s="2"/>
      <c r="T45" s="2">
        <f>SUM(T4:T44)</f>
        <v>0</v>
      </c>
      <c r="U45" s="2"/>
      <c r="V45" s="2">
        <f>SUM(V4:V44)</f>
        <v>0</v>
      </c>
      <c r="W45" s="2"/>
      <c r="X45" s="2">
        <f>SUM(X4:X44)</f>
        <v>0</v>
      </c>
    </row>
  </sheetData>
  <mergeCells count="20">
    <mergeCell ref="S3:T3"/>
    <mergeCell ref="U3:V3"/>
    <mergeCell ref="W2:X2"/>
    <mergeCell ref="W3:X3"/>
    <mergeCell ref="S2:T2"/>
    <mergeCell ref="U2:V2"/>
    <mergeCell ref="O3:P3"/>
    <mergeCell ref="Q3:R3"/>
    <mergeCell ref="K2:L2"/>
    <mergeCell ref="M2:N2"/>
    <mergeCell ref="O2:P2"/>
    <mergeCell ref="Q2:R2"/>
    <mergeCell ref="K3:L3"/>
    <mergeCell ref="E2:F2"/>
    <mergeCell ref="G2:H2"/>
    <mergeCell ref="I2:J2"/>
    <mergeCell ref="M3:N3"/>
    <mergeCell ref="E3:F3"/>
    <mergeCell ref="G3:H3"/>
    <mergeCell ref="I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1"/>
  <sheetViews>
    <sheetView workbookViewId="0" topLeftCell="A1">
      <selection activeCell="H17" sqref="H17:H18"/>
    </sheetView>
  </sheetViews>
  <sheetFormatPr defaultColWidth="9.140625" defaultRowHeight="12.75"/>
  <cols>
    <col min="1" max="1" width="1.7109375" style="0" customWidth="1"/>
    <col min="2" max="2" width="24.57421875" style="0" customWidth="1"/>
    <col min="4" max="4" width="2.57421875" style="0" customWidth="1"/>
  </cols>
  <sheetData>
    <row r="2" spans="2:5" ht="12.75">
      <c r="B2" s="3" t="s">
        <v>11</v>
      </c>
      <c r="C2" s="9">
        <v>1.1</v>
      </c>
      <c r="E2" s="23" t="s">
        <v>47</v>
      </c>
    </row>
    <row r="3" spans="2:5" ht="12.75">
      <c r="B3" s="3" t="s">
        <v>18</v>
      </c>
      <c r="C3" s="9">
        <v>100</v>
      </c>
      <c r="E3" s="23" t="s">
        <v>42</v>
      </c>
    </row>
    <row r="4" spans="2:5" ht="12.75">
      <c r="B4" s="3" t="s">
        <v>19</v>
      </c>
      <c r="C4" s="9">
        <v>20</v>
      </c>
      <c r="E4" s="23" t="s">
        <v>43</v>
      </c>
    </row>
    <row r="5" spans="2:5" ht="12.75">
      <c r="B5" s="3" t="s">
        <v>20</v>
      </c>
      <c r="C5" s="9">
        <v>20</v>
      </c>
      <c r="E5" s="23" t="s">
        <v>44</v>
      </c>
    </row>
    <row r="6" spans="2:5" ht="12.75">
      <c r="B6" s="3" t="s">
        <v>21</v>
      </c>
      <c r="C6" s="9">
        <v>20</v>
      </c>
      <c r="E6" s="23" t="s">
        <v>45</v>
      </c>
    </row>
    <row r="7" spans="2:5" ht="12.75">
      <c r="B7" s="3"/>
      <c r="C7" s="9"/>
      <c r="E7" s="23"/>
    </row>
    <row r="8" spans="2:5" ht="12.75">
      <c r="B8" s="3"/>
      <c r="C8" s="9"/>
      <c r="E8" s="23"/>
    </row>
    <row r="9" spans="2:5" ht="12.75">
      <c r="B9" s="3"/>
      <c r="C9" s="9"/>
      <c r="E9" s="23"/>
    </row>
    <row r="10" spans="2:5" ht="12.75">
      <c r="B10" s="3"/>
      <c r="C10" s="9"/>
      <c r="E10" s="23"/>
    </row>
    <row r="11" spans="2:5" ht="12.75">
      <c r="B11" s="3"/>
      <c r="C11" s="9"/>
      <c r="E11" s="23"/>
    </row>
    <row r="12" spans="2:5" ht="12.75">
      <c r="B12" s="3"/>
      <c r="C12" s="9"/>
      <c r="E12" s="23"/>
    </row>
    <row r="13" spans="2:5" ht="12.75">
      <c r="B13" s="3"/>
      <c r="C13" s="9"/>
      <c r="E13" s="23"/>
    </row>
    <row r="14" spans="2:5" ht="12.75">
      <c r="B14" s="3"/>
      <c r="C14" s="9"/>
      <c r="E14" s="23"/>
    </row>
    <row r="15" spans="2:5" ht="12.75">
      <c r="B15" s="3"/>
      <c r="C15" s="9"/>
      <c r="E15" s="23"/>
    </row>
    <row r="16" spans="2:5" ht="12.75">
      <c r="B16" s="3"/>
      <c r="C16" s="9"/>
      <c r="E16" s="23"/>
    </row>
    <row r="17" spans="2:5" ht="12.75">
      <c r="B17" s="3"/>
      <c r="C17" s="9"/>
      <c r="E17" s="23"/>
    </row>
    <row r="18" spans="2:5" ht="12.75">
      <c r="B18" s="3"/>
      <c r="C18" s="9"/>
      <c r="E18" s="23"/>
    </row>
    <row r="19" spans="2:5" ht="12.75">
      <c r="B19" s="3"/>
      <c r="C19" s="9"/>
      <c r="E19" s="23"/>
    </row>
    <row r="20" spans="2:5" ht="12.75">
      <c r="B20" s="3"/>
      <c r="C20" s="9"/>
      <c r="E20" s="23"/>
    </row>
    <row r="21" spans="2:5" ht="12.75">
      <c r="B21" s="3"/>
      <c r="C21" s="9"/>
      <c r="E21" s="2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himself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vlada</cp:lastModifiedBy>
  <dcterms:created xsi:type="dcterms:W3CDTF">2004-11-30T23:52:26Z</dcterms:created>
  <dcterms:modified xsi:type="dcterms:W3CDTF">2006-01-07T07:16:34Z</dcterms:modified>
  <cp:category/>
  <cp:version/>
  <cp:contentType/>
  <cp:contentStatus/>
</cp:coreProperties>
</file>